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mc:AlternateContent xmlns:mc="http://schemas.openxmlformats.org/markup-compatibility/2006">
    <mc:Choice Requires="x15">
      <x15ac:absPath xmlns:x15ac="http://schemas.microsoft.com/office/spreadsheetml/2010/11/ac" url="https://dsvcorp.sharepoint.com/teams/IR/Shared Documents/General/2021 Q3/"/>
    </mc:Choice>
  </mc:AlternateContent>
  <xr:revisionPtr revIDLastSave="421" documentId="13_ncr:1_{7D50AA40-97D2-43BF-8A01-C17AB4D78284}" xr6:coauthVersionLast="46" xr6:coauthVersionMax="46" xr10:uidLastSave="{1BE1D334-E583-4574-B054-554ABA7AD2BB}"/>
  <bookViews>
    <workbookView xWindow="-120" yWindow="-120" windowWidth="38640" windowHeight="212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BS'!$A$1:$N$54</definedName>
    <definedName name="_xlnm.Print_Area" localSheetId="2">'Group CF'!$A$1:$N$56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51" l="1"/>
  <c r="M54" i="51" l="1"/>
  <c r="BD9" i="5" l="1"/>
  <c r="BC50" i="5" l="1"/>
  <c r="BC49" i="5"/>
  <c r="BC48" i="5"/>
  <c r="BD29" i="5"/>
  <c r="BD16" i="5"/>
  <c r="BD17" i="5"/>
  <c r="BD18" i="5"/>
  <c r="BD19" i="5"/>
  <c r="BD20" i="5"/>
  <c r="BC28" i="5" l="1"/>
  <c r="BD22" i="5"/>
  <c r="BD28" i="5" s="1"/>
  <c r="BD23" i="5" l="1"/>
  <c r="BD14" i="5"/>
  <c r="BD13" i="5"/>
  <c r="BD12" i="5"/>
  <c r="BD8" i="5"/>
  <c r="BD6" i="5"/>
  <c r="BD4" i="5"/>
  <c r="BD46" i="5"/>
  <c r="BD45" i="5"/>
  <c r="BD44" i="5"/>
  <c r="BD41" i="5"/>
  <c r="BD40" i="5"/>
  <c r="BD38" i="5"/>
  <c r="BD36" i="5"/>
  <c r="BD80" i="5"/>
  <c r="BD79" i="5"/>
  <c r="BD78" i="5"/>
  <c r="BD75" i="5"/>
  <c r="BD74" i="5"/>
  <c r="BD72" i="5"/>
  <c r="BD71" i="5"/>
  <c r="BD70" i="5"/>
  <c r="BD102" i="5"/>
  <c r="BD105" i="5" s="1"/>
  <c r="BD101" i="5"/>
  <c r="BD100" i="5"/>
  <c r="BD97" i="5"/>
  <c r="BD96" i="5"/>
  <c r="BD94" i="5"/>
  <c r="BD92" i="5"/>
  <c r="BC104" i="5"/>
  <c r="BC82" i="5"/>
  <c r="BC27" i="5"/>
  <c r="BC26" i="5"/>
  <c r="BC25" i="5"/>
  <c r="BD98" i="5"/>
  <c r="BD93" i="5"/>
  <c r="BD76" i="5"/>
  <c r="BD42" i="5"/>
  <c r="BD37" i="5"/>
  <c r="BD10" i="5"/>
  <c r="BD5" i="5"/>
  <c r="BD48" i="5" l="1"/>
  <c r="BD104" i="5"/>
  <c r="BD106" i="5"/>
  <c r="BD26" i="5"/>
  <c r="BD25" i="5"/>
  <c r="BD82" i="5"/>
  <c r="BD27" i="5"/>
  <c r="BD50" i="5"/>
  <c r="BD84" i="5"/>
  <c r="BD49" i="5"/>
  <c r="BD83" i="5"/>
  <c r="L54" i="51" l="1"/>
  <c r="K54" i="51"/>
  <c r="J54" i="51"/>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U31" i="5"/>
  <c r="P31" i="5"/>
  <c r="K31" i="5"/>
  <c r="F31" i="5"/>
  <c r="X42" i="5" l="1"/>
  <c r="X46" i="5" s="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tc={71C6EF96-5355-4F9F-A360-75154BE94C04}</author>
    <author>tc={ED2FB0C2-7D34-483B-8998-D2BE8FC3A84B}</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4"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4"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4"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 ref="M54" authorId="4" shapeId="0" xr:uid="{71C6EF96-5355-4F9F-A360-75154BE94C04}">
      <text>
        <t>[Threaded comment]
Your version of Excel allows you to read this threaded comment; however, any edits to it will get removed if the file is opened in a newer version of Excel. Learn more: https://go.microsoft.com/fwlink/?linkid=870924
Comment:
    Adjustment of DKK 1 million due to rounding of figures.</t>
      </text>
    </comment>
    <comment ref="N54" authorId="5" shapeId="0" xr:uid="{ED2FB0C2-7D34-483B-8998-D2BE8FC3A84B}">
      <text>
        <t>[Threaded comment]
Your version of Excel allows you to read this threaded comment; however, any edits to it will get removed if the file is opened in a newer version of Excel. Learn more: https://go.microsoft.com/fwlink/?linkid=870924
Comment:
    Minor adjustment of DKK 2 million.</t>
      </text>
    </comment>
  </commentList>
</comments>
</file>

<file path=xl/sharedStrings.xml><?xml version="1.0" encoding="utf-8"?>
<sst xmlns="http://schemas.openxmlformats.org/spreadsheetml/2006/main" count="383" uniqueCount="180">
  <si>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</si>
  <si>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</si>
  <si>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</si>
  <si>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</si>
  <si>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</si>
  <si>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</si>
  <si>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</si>
  <si>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</si>
  <si>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</si>
  <si>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</si>
  <si>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</si>
  <si>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</si>
  <si>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</si>
  <si>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</si>
  <si>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</si>
  <si>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</si>
  <si>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</si>
  <si>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</si>
  <si>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</si>
  <si>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</si>
  <si>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</si>
  <si>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</si>
  <si>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</si>
  <si>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</si>
  <si>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</si>
  <si>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</si>
  <si>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</si>
  <si>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</si>
  <si>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</si>
  <si>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</si>
  <si>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</si>
  <si>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</si>
  <si>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</si>
  <si>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</si>
  <si>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</si>
  <si>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</si>
  <si>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</si>
  <si>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</si>
  <si>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</si>
  <si>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</si>
  <si>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</si>
  <si>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</si>
  <si>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</si>
  <si>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</si>
  <si>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</si>
  <si>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</si>
  <si>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</si>
  <si>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</si>
  <si>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</si>
  <si>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</si>
  <si>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</si>
  <si>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</si>
  <si>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</si>
  <si>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</si>
  <si>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</si>
  <si>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</si>
  <si>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</si>
  <si>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</si>
  <si>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</si>
  <si>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</si>
  <si>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</si>
  <si>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</si>
  <si>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</si>
  <si>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</si>
  <si>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</si>
  <si>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</si>
  <si>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</si>
  <si>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</si>
  <si>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</si>
  <si>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</si>
  <si>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</si>
  <si>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</si>
  <si>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</si>
  <si>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</si>
  <si>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</si>
  <si>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</si>
  <si>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</si>
  <si>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</si>
  <si>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</si>
  <si>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</si>
  <si>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</si>
  <si>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</si>
  <si>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</si>
  <si>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</si>
  <si>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</si>
  <si>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</si>
  <si>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</si>
  <si>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</si>
  <si>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</si>
  <si>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</si>
  <si>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</si>
  <si>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</si>
  <si>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</si>
  <si>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</si>
  <si>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</si>
  <si>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</si>
  <si>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</si>
  <si>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</si>
  <si>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</si>
  <si>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</si>
  <si>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</si>
  <si>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</si>
  <si>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</si>
  <si>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</si>
  <si>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</si>
  <si>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</si>
  <si>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</si>
  <si>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</si>
  <si>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</si>
  <si>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</si>
  <si>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</si>
  <si>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</si>
  <si>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</si>
  <si>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</si>
  <si>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</si>
  <si>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</si>
  <si>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</si>
  <si>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</si>
  <si>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</si>
  <si>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</si>
  <si>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</si>
  <si>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</si>
  <si>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</si>
  <si>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</si>
  <si>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</si>
  <si>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</si>
  <si>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</si>
  <si>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</si>
  <si>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</si>
  <si>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</si>
  <si>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</si>
  <si>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</si>
  <si>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</si>
  <si>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</si>
  <si>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</si>
  <si>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</si>
  <si>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</si>
  <si>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</si>
  <si>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</si>
  <si>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</si>
  <si>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</si>
  <si>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</si>
  <si>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</si>
  <si>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</si>
  <si>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</si>
  <si>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</si>
  <si>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</si>
  <si>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</si>
  <si>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</si>
  <si>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</si>
  <si>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</si>
  <si>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Cash and cash equivalents end of period</t>
  </si>
  <si>
    <t>Right-of-use assets</t>
  </si>
  <si>
    <t>Inventories</t>
  </si>
  <si>
    <t>Contract assets</t>
  </si>
  <si>
    <t>Lease liabilities</t>
  </si>
  <si>
    <t>Accrued cost of services</t>
  </si>
  <si>
    <t>Q1 2020</t>
  </si>
  <si>
    <t>Q2 2020</t>
  </si>
  <si>
    <t>Q3 2020</t>
  </si>
  <si>
    <t>Q4 2020</t>
  </si>
  <si>
    <t>FY 2020</t>
  </si>
  <si>
    <t>Cash flow for the year (period)</t>
  </si>
  <si>
    <t>Intangibles assets</t>
  </si>
  <si>
    <t>Borrowings</t>
  </si>
  <si>
    <t>Cash and cash equivalents 1 January</t>
  </si>
  <si>
    <t xml:space="preserve">Number of full-time employees </t>
  </si>
  <si>
    <t>Revenue, DKKm</t>
  </si>
  <si>
    <t>Gross profit DKKm</t>
  </si>
  <si>
    <t>Blue-collar costs (included in direct costs)</t>
  </si>
  <si>
    <t>2020</t>
  </si>
  <si>
    <t>Q1 2021</t>
  </si>
  <si>
    <t>2021 YTD</t>
  </si>
  <si>
    <t>Q2 2021</t>
  </si>
  <si>
    <t>Q3 2021</t>
  </si>
  <si>
    <t>Balance sheet, DSV Group</t>
  </si>
  <si>
    <t>DSV A/S shareholders' share of equity</t>
  </si>
  <si>
    <t>Cash flow statement, DSV Group</t>
  </si>
  <si>
    <t>Profit and Loss statement,
DSV Group</t>
  </si>
  <si>
    <t>Repayment of lease liabilities and interest (IFRS 16 impact reversed)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</si>
</sst>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37">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10"/>
      <color theme="1"/>
      <name val="Calibri"/>
      <family val="2"/>
      <scheme val="minor"/>
    </font>
    <font>
      <sz val="10"/>
      <name val="Arial"/>
      <family val="2"/>
    </font>
    <font>
      <sz val="8"/>
      <color rgb="FF000000"/>
      <name val="Arial"/>
      <family val="2"/>
    </font>
    <font>
      <b/>
      <sz val="8"/>
      <color rgb="FF000000"/>
      <name val="Arial"/>
      <family val="2"/>
    </font>
    <font>
      <b/>
      <sz val="8"/>
      <color rgb="FFC00000"/>
      <name val="Arial"/>
      <family val="2"/>
    </font>
    <font>
      <b/>
      <sz val="8"/>
      <color rgb="FFFF0000"/>
      <name val="Arial"/>
      <family val="2"/>
    </font>
    <font>
      <b/>
      <sz val="10"/>
      <color rgb="FFFF000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808080"/>
      </bottom>
      <diagonal/>
    </border>
    <border>
      <left/>
      <right/>
      <top style="thin">
        <color rgb="FF808080"/>
      </top>
      <bottom style="thin">
        <color rgb="FF808080"/>
      </bottom>
      <diagonal/>
    </border>
  </borders>
  <cellStyleXfs count="11">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0" fillId="0" borderId="0"/>
    <xf numFmtId="9" fontId="31" fillId="0" borderId="0" applyFont="0" applyFill="0" applyBorder="0" applyAlignment="0" applyProtection="0"/>
    <xf numFmtId="0" fontId="1" fillId="0" borderId="0"/>
    <xf numFmtId="0" fontId="1" fillId="0" borderId="0"/>
  </cellStyleXfs>
  <cellXfs count="251">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9" fontId="2" fillId="3" borderId="0" xfId="0" applyNumberFormat="1" applyFont="1" applyFill="1"/>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3" fontId="2" fillId="0" borderId="0" xfId="3" applyNumberFormat="1" applyFont="1" applyFill="1" applyBorder="1" applyAlignment="1"/>
    <xf numFmtId="3" fontId="5" fillId="0" borderId="0" xfId="3" applyNumberFormat="1" applyFont="1" applyFill="1" applyBorder="1" applyAlignment="1"/>
    <xf numFmtId="169" fontId="2" fillId="0" borderId="0" xfId="3" applyNumberFormat="1" applyFont="1" applyFill="1" applyBorder="1" applyAlignment="1"/>
    <xf numFmtId="168" fontId="6" fillId="0" borderId="0" xfId="0" applyNumberFormat="1" applyFont="1" applyFill="1" applyBorder="1" applyAlignment="1">
      <alignment horizontal="right"/>
    </xf>
    <xf numFmtId="3" fontId="2" fillId="0" borderId="0" xfId="3" applyNumberFormat="1" applyFont="1" applyFill="1" applyBorder="1" applyAlignment="1">
      <alignment horizontal="right"/>
    </xf>
    <xf numFmtId="3" fontId="5" fillId="0" borderId="0" xfId="3" applyNumberFormat="1" applyFont="1" applyFill="1" applyBorder="1" applyAlignment="1">
      <alignment horizontal="right"/>
    </xf>
    <xf numFmtId="3" fontId="5" fillId="0" borderId="1" xfId="3" applyNumberFormat="1" applyFont="1" applyFill="1" applyBorder="1" applyAlignment="1">
      <alignment horizontal="right"/>
    </xf>
    <xf numFmtId="3" fontId="6" fillId="0" borderId="0" xfId="3" applyNumberFormat="1" applyFont="1" applyFill="1" applyAlignment="1"/>
    <xf numFmtId="0" fontId="2" fillId="0" borderId="0" xfId="3" applyFont="1" applyFill="1" applyAlignment="1"/>
    <xf numFmtId="3" fontId="33" fillId="0" borderId="13" xfId="0" applyNumberFormat="1" applyFont="1" applyBorder="1" applyAlignment="1">
      <alignment horizontal="right" wrapText="1" readingOrder="1"/>
    </xf>
    <xf numFmtId="0" fontId="34" fillId="0" borderId="0" xfId="0" applyFont="1" applyAlignment="1">
      <alignment horizontal="right"/>
    </xf>
    <xf numFmtId="0" fontId="34" fillId="2" borderId="0" xfId="0" applyFont="1" applyFill="1" applyAlignment="1">
      <alignment horizontal="right"/>
    </xf>
    <xf numFmtId="166" fontId="34" fillId="0" borderId="0" xfId="0" applyNumberFormat="1" applyFont="1" applyAlignment="1">
      <alignment horizontal="right"/>
    </xf>
    <xf numFmtId="166" fontId="5" fillId="0" borderId="0" xfId="1" applyNumberFormat="1" applyFont="1" applyFill="1" applyBorder="1" applyAlignment="1">
      <alignment horizontal="right" wrapText="1"/>
    </xf>
    <xf numFmtId="0" fontId="11" fillId="0" borderId="0" xfId="0" applyFont="1" applyFill="1" applyAlignment="1">
      <alignment horizontal="right" wrapText="1"/>
    </xf>
    <xf numFmtId="0" fontId="32" fillId="0" borderId="0" xfId="0" applyFont="1" applyFill="1" applyBorder="1" applyAlignment="1">
      <alignment horizontal="right" vertical="top" wrapText="1" readingOrder="1"/>
    </xf>
    <xf numFmtId="3" fontId="33" fillId="0" borderId="0" xfId="0" applyNumberFormat="1" applyFont="1" applyFill="1" applyBorder="1" applyAlignment="1">
      <alignment horizontal="right" wrapText="1" readingOrder="1"/>
    </xf>
    <xf numFmtId="167" fontId="6" fillId="0" borderId="0" xfId="0" applyNumberFormat="1" applyFont="1" applyFill="1"/>
    <xf numFmtId="3" fontId="2" fillId="0" borderId="0" xfId="0" applyNumberFormat="1" applyFont="1" applyFill="1"/>
    <xf numFmtId="170" fontId="34" fillId="0" borderId="0" xfId="8" applyNumberFormat="1" applyFont="1" applyAlignment="1">
      <alignment horizontal="right"/>
    </xf>
    <xf numFmtId="0" fontId="8" fillId="0" borderId="0" xfId="0" applyFont="1" applyAlignment="1"/>
    <xf numFmtId="0" fontId="8" fillId="2" borderId="0" xfId="0" applyFont="1" applyFill="1" applyAlignment="1"/>
    <xf numFmtId="3" fontId="8" fillId="0" borderId="0" xfId="0" applyNumberFormat="1" applyFont="1"/>
    <xf numFmtId="166" fontId="8" fillId="5" borderId="0" xfId="1" applyNumberFormat="1" applyFont="1" applyFill="1" applyBorder="1" applyAlignment="1">
      <alignment horizontal="right" vertical="center" wrapText="1"/>
    </xf>
    <xf numFmtId="166" fontId="35" fillId="5" borderId="0" xfId="1" applyNumberFormat="1" applyFont="1" applyFill="1" applyBorder="1" applyAlignment="1">
      <alignment horizontal="right" vertical="center" wrapText="1"/>
    </xf>
    <xf numFmtId="166" fontId="35" fillId="5" borderId="3" xfId="1" applyNumberFormat="1" applyFont="1" applyFill="1" applyBorder="1" applyAlignment="1">
      <alignment horizontal="right" vertical="center" wrapText="1"/>
    </xf>
    <xf numFmtId="166" fontId="36" fillId="5" borderId="0" xfId="1" applyNumberFormat="1" applyFont="1" applyFill="1" applyBorder="1" applyAlignment="1">
      <alignment vertical="center"/>
    </xf>
    <xf numFmtId="0" fontId="35" fillId="0" borderId="0" xfId="0" applyFont="1" applyFill="1" applyAlignment="1">
      <alignment wrapText="1"/>
    </xf>
    <xf numFmtId="0" fontId="8" fillId="2" borderId="0" xfId="0" applyFont="1" applyFill="1" applyAlignment="1">
      <alignment wrapText="1"/>
    </xf>
    <xf numFmtId="0" fontId="8" fillId="0" borderId="0" xfId="0" applyFont="1" applyAlignment="1">
      <alignment vertical="top" wrapText="1"/>
    </xf>
    <xf numFmtId="0" fontId="8" fillId="5" borderId="0" xfId="0" applyFont="1" applyFill="1"/>
    <xf numFmtId="0" fontId="8" fillId="0" borderId="0" xfId="0" applyFont="1" applyAlignment="1">
      <alignment vertical="center" wrapText="1"/>
    </xf>
    <xf numFmtId="3" fontId="8" fillId="5" borderId="2" xfId="0" applyNumberFormat="1" applyFont="1" applyFill="1" applyBorder="1" applyAlignment="1">
      <alignment horizontal="right" vertical="center" wrapText="1"/>
    </xf>
    <xf numFmtId="166" fontId="34" fillId="0" borderId="0" xfId="0" applyNumberFormat="1" applyFont="1" applyAlignment="1">
      <alignment horizontal="left"/>
    </xf>
    <xf numFmtId="166" fontId="2" fillId="5" borderId="0" xfId="1" applyNumberFormat="1" applyFont="1" applyFill="1" applyBorder="1" applyAlignment="1">
      <alignment horizontal="right" vertical="center" wrapText="1"/>
    </xf>
    <xf numFmtId="166" fontId="5" fillId="5" borderId="1" xfId="1" applyNumberFormat="1" applyFont="1" applyFill="1" applyBorder="1" applyAlignment="1">
      <alignment horizontal="right" vertical="center" wrapText="1"/>
    </xf>
    <xf numFmtId="166" fontId="5" fillId="5" borderId="3" xfId="1" applyNumberFormat="1" applyFont="1" applyFill="1" applyBorder="1" applyAlignment="1">
      <alignment horizontal="right" vertical="center" wrapText="1"/>
    </xf>
    <xf numFmtId="166" fontId="5" fillId="5" borderId="0" xfId="1" applyNumberFormat="1" applyFont="1" applyFill="1" applyBorder="1" applyAlignment="1">
      <alignment horizontal="right" vertical="center" wrapText="1"/>
    </xf>
    <xf numFmtId="166" fontId="5" fillId="5" borderId="4" xfId="1" applyNumberFormat="1" applyFont="1" applyFill="1" applyBorder="1" applyAlignment="1">
      <alignment horizontal="right" vertical="center" wrapText="1"/>
    </xf>
    <xf numFmtId="166" fontId="2" fillId="5" borderId="2" xfId="1" applyNumberFormat="1" applyFont="1" applyFill="1" applyBorder="1" applyAlignment="1">
      <alignment horizontal="right" vertical="center" wrapText="1"/>
    </xf>
    <xf numFmtId="166" fontId="2" fillId="5" borderId="3" xfId="1" applyNumberFormat="1" applyFont="1" applyFill="1" applyBorder="1" applyAlignment="1">
      <alignment horizontal="right" vertical="center" wrapText="1"/>
    </xf>
    <xf numFmtId="166" fontId="5" fillId="5" borderId="9" xfId="1" applyNumberFormat="1" applyFont="1" applyFill="1" applyBorder="1" applyAlignment="1">
      <alignment horizontal="right" vertical="center" wrapText="1"/>
    </xf>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3" borderId="0" xfId="1" applyNumberFormat="1" applyFont="1" applyFill="1" applyBorder="1" applyAlignment="1">
      <alignment horizontal="right" wrapText="1"/>
    </xf>
    <xf numFmtId="166" fontId="2" fillId="3" borderId="0" xfId="1" applyNumberFormat="1" applyFont="1" applyFill="1" applyBorder="1" applyAlignment="1">
      <alignment horizontal="right" vertical="top" wrapText="1"/>
    </xf>
    <xf numFmtId="166" fontId="5" fillId="3" borderId="1" xfId="1" applyNumberFormat="1" applyFont="1" applyFill="1" applyBorder="1" applyAlignment="1">
      <alignment horizontal="right" wrapText="1"/>
    </xf>
    <xf numFmtId="0" fontId="32" fillId="3" borderId="12" xfId="0" applyFont="1" applyFill="1" applyBorder="1" applyAlignment="1">
      <alignment horizontal="right" vertical="top" wrapText="1" readingOrder="1"/>
    </xf>
    <xf numFmtId="0" fontId="8" fillId="0" borderId="0" xfId="0" applyFont="1" applyFill="1" applyAlignment="1">
      <alignment horizontal="left" wrapText="1"/>
    </xf>
  </cellXfs>
  <cellStyles count="11">
    <cellStyle name="Comma" xfId="1" builtinId="3"/>
    <cellStyle name="Comma 2" xfId="5" xr:uid="{00000000-0005-0000-0000-000001000000}"/>
    <cellStyle name="Hyperlink" xfId="2" builtinId="8"/>
    <cellStyle name="Normal" xfId="0" builtinId="0"/>
    <cellStyle name="Normal 100" xfId="9" xr:uid="{43027389-5972-486C-87EE-FFC016535CD0}"/>
    <cellStyle name="Normal 14" xfId="6" xr:uid="{00000000-0005-0000-0000-000004000000}"/>
    <cellStyle name="Normal 197" xfId="10" xr:uid="{0254CB5F-96C3-47CC-830A-F02C40B61F7A}"/>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57</xdr:col>
      <xdr:colOff>352425</xdr:colOff>
      <xdr:row>0</xdr:row>
      <xdr:rowOff>133350</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01600" y="133350"/>
          <a:ext cx="839238" cy="247650"/>
        </a:xfrm>
        <a:prstGeom prst="rect">
          <a:avLst/>
        </a:prstGeom>
      </xdr:spPr>
    </xdr:pic>
    <xdr:clientData/>
  </xdr:oneCellAnchor>
  <xdr:oneCellAnchor>
    <xdr:from>
      <xdr:col>56</xdr:col>
      <xdr:colOff>242542</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12082117"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56</xdr:col>
      <xdr:colOff>514350</xdr:colOff>
      <xdr:row>66</xdr:row>
      <xdr:rowOff>200025</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353925" y="10258425"/>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56</xdr:col>
      <xdr:colOff>276225</xdr:colOff>
      <xdr:row>88</xdr:row>
      <xdr:rowOff>161925</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115800" y="1349692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57</xdr:col>
      <xdr:colOff>214801</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2663976"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43575" y="66675"/>
          <a:ext cx="848763"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Frederikke Anna Linde - DSV" id="{4BBCAB32-F593-4131-8784-6FC7E38E3695}" userId="S::Frederikke.A.Linde@DSV.COM::0fb50fcc-6b88-43e9-87e8-b1b53a30928d" providerId="AD"/>
  <person displayName="Alexander Plenborg - DSV" id="{A2C2F708-A680-4BFB-BDEE-264E67754483}" userId="S::alexander.plenborg@dsv.com::c90ff798-cad0-497b-b8fa-0a4b6a96da62" providerId="AD"/>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4" dT="2020-04-08T09:06:51.84" personId="{46DF7E5F-7A6E-4A56-852B-6C91F3E529B4}" id="{41FC1734-DC83-431A-91DF-BA83F0097172}">
    <text>Minor adjustment of DKK 6 million</text>
  </threadedComment>
  <threadedComment ref="K54" dT="2020-04-08T09:07:08.84" personId="{46DF7E5F-7A6E-4A56-852B-6C91F3E529B4}" id="{3CFB915B-F188-4674-B9B1-8725E43840CE}">
    <text>Minor adjustment of DKK 7 million</text>
  </threadedComment>
  <threadedComment ref="L54"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 ref="M54" dT="2021-02-02T08:27:50.91" personId="{4BBCAB32-F593-4131-8784-6FC7E38E3695}" id="{71C6EF96-5355-4F9F-A360-75154BE94C04}">
    <text>Adjustment of DKK 1 million due to rounding of figures.</text>
  </threadedComment>
  <threadedComment ref="N54" dT="2021-10-21T12:42:12.72" personId="{A2C2F708-A680-4BFB-BDEE-264E67754483}" id="{ED2FB0C2-7D34-483B-8998-D2BE8FC3A84B}">
    <text>Minor adjustment of DKK 2 million.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7.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5703125" customWidth="1"/>
    <col min="5" max="5" width="46.5703125" customWidth="1"/>
    <col min="6" max="9" width="4.5703125" customWidth="1"/>
    <col min="10" max="10" width="15.570312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K111"/>
  <sheetViews>
    <sheetView showGridLines="0" zoomScaleNormal="100" zoomScaleSheetLayoutView="115" workbookViewId="0">
      <pane xSplit="30" topLeftCell="AE1" activePane="topRight" state="frozen"/>
      <selection pane="topRight"/>
    </sheetView>
  </sheetViews>
  <sheetFormatPr defaultColWidth="9.140625" defaultRowHeight="11.25" outlineLevelCol="2"/>
  <cols>
    <col min="1" max="1" width="47.5703125" style="1" customWidth="1"/>
    <col min="2" max="5" width="9.42578125" style="1" hidden="1" customWidth="1" outlineLevel="1"/>
    <col min="6" max="6" width="9.42578125" style="1" hidden="1" customWidth="1" collapsed="1"/>
    <col min="7" max="10" width="9.42578125" style="1" hidden="1" customWidth="1" outlineLevel="1"/>
    <col min="11" max="11" width="9.42578125" style="1" hidden="1" customWidth="1" outlineLevel="1" collapsed="1"/>
    <col min="12" max="15" width="9.42578125" style="1" hidden="1" customWidth="1" outlineLevel="2"/>
    <col min="16" max="16" width="9.42578125" style="1" hidden="1" customWidth="1" outlineLevel="1" collapsed="1"/>
    <col min="17" max="20" width="9.42578125" style="1" hidden="1" customWidth="1" outlineLevel="2"/>
    <col min="21" max="21" width="9.42578125" style="1" hidden="1" customWidth="1" outlineLevel="1" collapsed="1"/>
    <col min="22" max="25" width="9.42578125" style="1" hidden="1" customWidth="1" outlineLevel="2"/>
    <col min="26" max="26" width="9.42578125" style="1" hidden="1" customWidth="1" outlineLevel="1" collapsed="1"/>
    <col min="27" max="30" width="9.42578125" style="1" hidden="1" customWidth="1" outlineLevel="1"/>
    <col min="31" max="31" width="9.42578125" style="1" customWidth="1" collapsed="1"/>
    <col min="32" max="35" width="9.42578125" style="1" hidden="1" customWidth="1" outlineLevel="1"/>
    <col min="36" max="36" width="9.42578125" style="1" customWidth="1" collapsed="1"/>
    <col min="37" max="40" width="9.42578125" style="1" hidden="1" customWidth="1" outlineLevel="1"/>
    <col min="41" max="41" width="9.42578125" style="1" customWidth="1" collapsed="1"/>
    <col min="42" max="45" width="9.42578125" style="1" customWidth="1" outlineLevel="1"/>
    <col min="46" max="46" width="9.140625" style="1"/>
    <col min="47" max="50" width="9.140625" style="1" hidden="1" customWidth="1" outlineLevel="1"/>
    <col min="51" max="51" width="9.140625" style="1" collapsed="1"/>
    <col min="52" max="55" width="9.140625" style="1" customWidth="1" outlineLevel="1"/>
    <col min="56" max="59" width="9.140625" style="1"/>
    <col min="60" max="60" width="3.140625" style="12" customWidth="1"/>
    <col min="61" max="61" width="9.140625" style="208"/>
    <col min="62" max="16384" width="9.140625" style="1"/>
  </cols>
  <sheetData>
    <row r="1" spans="1:61" s="3" customFormat="1" ht="31.5">
      <c r="A1" s="33" t="s">
        <v>178</v>
      </c>
      <c r="B1" s="7"/>
      <c r="C1" s="7"/>
      <c r="D1" s="7"/>
      <c r="E1" s="7"/>
      <c r="F1" s="8"/>
      <c r="K1" s="9"/>
      <c r="P1" s="9"/>
      <c r="BH1" s="7"/>
      <c r="BI1" s="208"/>
    </row>
    <row r="2" spans="1:61" s="5" customFormat="1" ht="1.5" customHeight="1">
      <c r="A2" s="4"/>
      <c r="B2" s="4"/>
      <c r="C2" s="4"/>
      <c r="D2" s="4"/>
      <c r="E2" s="4"/>
      <c r="F2" s="4"/>
      <c r="K2" s="4"/>
      <c r="P2" s="4"/>
      <c r="Q2" s="11"/>
      <c r="V2" s="11"/>
      <c r="BH2" s="7"/>
      <c r="BI2" s="209"/>
    </row>
    <row r="3" spans="1:61">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157</v>
      </c>
      <c r="BA3" s="40" t="s">
        <v>158</v>
      </c>
      <c r="BB3" s="40" t="s">
        <v>159</v>
      </c>
      <c r="BC3" s="40" t="s">
        <v>160</v>
      </c>
      <c r="BD3" s="41" t="s">
        <v>161</v>
      </c>
      <c r="BE3" s="40" t="s">
        <v>171</v>
      </c>
      <c r="BF3" s="40" t="s">
        <v>173</v>
      </c>
      <c r="BG3" s="40" t="s">
        <v>174</v>
      </c>
      <c r="BH3" s="212"/>
    </row>
    <row r="4" spans="1:61">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v>28125</v>
      </c>
      <c r="BC4" s="69">
        <v>31716</v>
      </c>
      <c r="BD4" s="96">
        <f>+SUM(AZ4:BC4)</f>
        <v>115932</v>
      </c>
      <c r="BE4" s="69">
        <v>33616</v>
      </c>
      <c r="BF4" s="69">
        <v>37831</v>
      </c>
      <c r="BG4" s="69">
        <v>49557</v>
      </c>
      <c r="BH4" s="69"/>
      <c r="BI4" s="210"/>
    </row>
    <row r="5" spans="1:61">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v>20873</v>
      </c>
      <c r="BC5" s="69">
        <v>24504</v>
      </c>
      <c r="BD5" s="96">
        <f t="shared" ref="BD5:BD14" si="0">+SUM(AZ5:BC5)</f>
        <v>87398</v>
      </c>
      <c r="BE5" s="69">
        <v>25831</v>
      </c>
      <c r="BF5" s="69">
        <v>29498</v>
      </c>
      <c r="BG5" s="69">
        <v>39734</v>
      </c>
      <c r="BH5" s="69"/>
      <c r="BI5" s="210"/>
    </row>
    <row r="6" spans="1:61">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v>7252</v>
      </c>
      <c r="BC6" s="70">
        <v>7212</v>
      </c>
      <c r="BD6" s="97">
        <f t="shared" si="0"/>
        <v>28534</v>
      </c>
      <c r="BE6" s="70">
        <v>7785</v>
      </c>
      <c r="BF6" s="70">
        <v>8333</v>
      </c>
      <c r="BG6" s="70">
        <v>9823</v>
      </c>
      <c r="BH6" s="211"/>
      <c r="BI6" s="210"/>
    </row>
    <row r="7" spans="1:61">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c r="BE7" s="69"/>
      <c r="BF7" s="69"/>
      <c r="BG7" s="69"/>
      <c r="BH7" s="69"/>
      <c r="BI7" s="210"/>
    </row>
    <row r="8" spans="1:61">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v>831</v>
      </c>
      <c r="BC8" s="69">
        <v>798</v>
      </c>
      <c r="BD8" s="96">
        <f t="shared" si="0"/>
        <v>3291</v>
      </c>
      <c r="BE8" s="69">
        <v>849</v>
      </c>
      <c r="BF8" s="69">
        <v>818</v>
      </c>
      <c r="BG8" s="69">
        <v>1030</v>
      </c>
      <c r="BH8" s="69"/>
      <c r="BI8" s="210"/>
    </row>
    <row r="9" spans="1:61">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v>2708</v>
      </c>
      <c r="BC9" s="69">
        <v>2838</v>
      </c>
      <c r="BD9" s="96">
        <f>+SUM(AZ9:BC9)</f>
        <v>11684</v>
      </c>
      <c r="BE9" s="69">
        <v>2920</v>
      </c>
      <c r="BF9" s="69">
        <v>2970</v>
      </c>
      <c r="BG9" s="69">
        <v>3277</v>
      </c>
      <c r="BH9" s="69"/>
      <c r="BI9" s="210"/>
    </row>
    <row r="10" spans="1:61">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v>3713</v>
      </c>
      <c r="BC10" s="70">
        <v>3576</v>
      </c>
      <c r="BD10" s="97">
        <f t="shared" si="0"/>
        <v>13559</v>
      </c>
      <c r="BE10" s="70">
        <v>4016</v>
      </c>
      <c r="BF10" s="70">
        <v>4545</v>
      </c>
      <c r="BG10" s="70">
        <v>5516</v>
      </c>
      <c r="BH10" s="211"/>
      <c r="BI10" s="210"/>
    </row>
    <row r="11" spans="1:61">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c r="BE11" s="69"/>
      <c r="BG11" s="127"/>
      <c r="BI11" s="210"/>
    </row>
    <row r="12" spans="1:61">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777</v>
      </c>
      <c r="BB12" s="69">
        <v>723</v>
      </c>
      <c r="BC12" s="69">
        <v>692</v>
      </c>
      <c r="BD12" s="98">
        <f t="shared" si="0"/>
        <v>2990</v>
      </c>
      <c r="BE12" s="69">
        <v>752</v>
      </c>
      <c r="BF12" s="69">
        <v>730</v>
      </c>
      <c r="BG12" s="246">
        <v>771</v>
      </c>
      <c r="BH12" s="69"/>
      <c r="BI12" s="210"/>
    </row>
    <row r="13" spans="1:61">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276</v>
      </c>
      <c r="BB13" s="68">
        <v>265</v>
      </c>
      <c r="BC13" s="68">
        <v>268</v>
      </c>
      <c r="BD13" s="96">
        <f t="shared" si="0"/>
        <v>1049</v>
      </c>
      <c r="BE13" s="68">
        <v>197</v>
      </c>
      <c r="BF13" s="68">
        <v>244</v>
      </c>
      <c r="BG13" s="249">
        <v>273</v>
      </c>
      <c r="BH13" s="213"/>
      <c r="BI13" s="210"/>
    </row>
    <row r="14" spans="1:61">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v>2725</v>
      </c>
      <c r="BC14" s="70">
        <v>2616</v>
      </c>
      <c r="BD14" s="97">
        <f t="shared" si="0"/>
        <v>9520</v>
      </c>
      <c r="BE14" s="70">
        <v>3067</v>
      </c>
      <c r="BF14" s="207">
        <v>3571</v>
      </c>
      <c r="BG14" s="207">
        <v>4472</v>
      </c>
      <c r="BH14" s="214"/>
      <c r="BI14" s="210"/>
    </row>
    <row r="15" spans="1:61">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69"/>
      <c r="BF15" s="69"/>
      <c r="BG15" s="69"/>
      <c r="BH15" s="69"/>
      <c r="BI15" s="210"/>
    </row>
    <row r="16" spans="1:61">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v>453</v>
      </c>
      <c r="BC16" s="69">
        <v>685</v>
      </c>
      <c r="BD16" s="96">
        <f t="shared" ref="BD16:BD19" si="1">+SUM(AZ16:BC16)</f>
        <v>2164</v>
      </c>
      <c r="BE16" s="69" t="s">
        <v>128</v>
      </c>
      <c r="BF16" s="69" t="s">
        <v>128</v>
      </c>
      <c r="BG16" s="69">
        <v>154</v>
      </c>
      <c r="BH16" s="69"/>
      <c r="BI16" s="210"/>
    </row>
    <row r="17" spans="1:63">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91</v>
      </c>
      <c r="BB17" s="69">
        <v>58</v>
      </c>
      <c r="BC17" s="69">
        <v>40</v>
      </c>
      <c r="BD17" s="96">
        <f t="shared" si="1"/>
        <v>254</v>
      </c>
      <c r="BE17" s="69">
        <v>208</v>
      </c>
      <c r="BF17" s="69">
        <v>-16</v>
      </c>
      <c r="BG17" s="69">
        <v>119</v>
      </c>
      <c r="BH17" s="69"/>
      <c r="BI17" s="210"/>
    </row>
    <row r="18" spans="1:63">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v>109</v>
      </c>
      <c r="BC18" s="69">
        <v>116</v>
      </c>
      <c r="BD18" s="96">
        <f t="shared" si="1"/>
        <v>434</v>
      </c>
      <c r="BE18" s="69">
        <v>119</v>
      </c>
      <c r="BF18" s="69">
        <v>108</v>
      </c>
      <c r="BG18" s="69">
        <v>125</v>
      </c>
      <c r="BH18" s="69"/>
      <c r="BI18" s="210"/>
    </row>
    <row r="19" spans="1:63">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218</v>
      </c>
      <c r="BB19" s="69">
        <v>427</v>
      </c>
      <c r="BC19" s="69">
        <v>356</v>
      </c>
      <c r="BD19" s="96">
        <f t="shared" si="1"/>
        <v>1549</v>
      </c>
      <c r="BE19" s="69">
        <v>110</v>
      </c>
      <c r="BF19" s="69">
        <v>129</v>
      </c>
      <c r="BG19" s="69">
        <v>159</v>
      </c>
      <c r="BH19" s="69"/>
      <c r="BI19" s="210"/>
    </row>
    <row r="20" spans="1:63">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v>1794</v>
      </c>
      <c r="BC20" s="70">
        <v>1499</v>
      </c>
      <c r="BD20" s="97">
        <f>+SUM(AZ20:BC20)</f>
        <v>5627</v>
      </c>
      <c r="BE20" s="70">
        <v>3046</v>
      </c>
      <c r="BF20" s="70">
        <v>3318</v>
      </c>
      <c r="BG20" s="70">
        <v>4153</v>
      </c>
      <c r="BH20" s="211"/>
      <c r="BI20" s="210"/>
      <c r="BJ20" s="197"/>
      <c r="BK20" s="197"/>
    </row>
    <row r="21" spans="1:63">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69"/>
      <c r="BF21" s="69"/>
      <c r="BG21" s="69"/>
      <c r="BH21" s="69"/>
      <c r="BI21" s="210"/>
    </row>
    <row r="22" spans="1:63">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v>457</v>
      </c>
      <c r="BC22" s="69">
        <v>299</v>
      </c>
      <c r="BD22" s="96">
        <f>+SUM(AZ22:BC22)</f>
        <v>1369</v>
      </c>
      <c r="BE22" s="69">
        <v>717</v>
      </c>
      <c r="BF22" s="69">
        <v>791</v>
      </c>
      <c r="BG22" s="69">
        <v>992</v>
      </c>
      <c r="BH22" s="69"/>
      <c r="BI22" s="210"/>
    </row>
    <row r="23" spans="1:63">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v>1337</v>
      </c>
      <c r="BC23" s="70">
        <v>1200</v>
      </c>
      <c r="BD23" s="97">
        <f t="shared" ref="BD23" si="2">+SUM(AZ23:BC23)</f>
        <v>4258</v>
      </c>
      <c r="BE23" s="70">
        <v>2329</v>
      </c>
      <c r="BF23" s="70">
        <v>2527</v>
      </c>
      <c r="BG23" s="70">
        <v>3161</v>
      </c>
      <c r="BH23" s="211"/>
      <c r="BI23" s="210"/>
    </row>
    <row r="24" spans="1:63">
      <c r="A24" s="36"/>
      <c r="B24" s="37"/>
      <c r="C24" s="37"/>
      <c r="D24" s="37"/>
      <c r="E24" s="37"/>
      <c r="F24" s="122"/>
      <c r="G24" s="37"/>
      <c r="H24" s="37"/>
      <c r="I24" s="37"/>
      <c r="J24" s="37"/>
      <c r="K24" s="122"/>
      <c r="L24" s="37"/>
      <c r="M24" s="37"/>
      <c r="N24" s="37"/>
      <c r="O24" s="37"/>
      <c r="P24" s="122"/>
      <c r="Q24" s="37"/>
      <c r="R24" s="37"/>
      <c r="S24" s="37"/>
      <c r="T24" s="37"/>
      <c r="U24" s="122"/>
      <c r="V24" s="37"/>
      <c r="X24" s="37"/>
      <c r="Y24" s="37"/>
      <c r="Z24" s="122"/>
      <c r="AA24" s="37"/>
      <c r="AB24" s="37"/>
      <c r="AC24" s="37"/>
      <c r="AD24" s="37"/>
      <c r="AE24" s="122"/>
      <c r="AF24" s="37"/>
      <c r="AG24" s="37"/>
      <c r="AH24" s="37"/>
      <c r="AI24" s="37"/>
      <c r="AJ24" s="122"/>
      <c r="AK24" s="37"/>
      <c r="AL24" s="37"/>
      <c r="AM24" s="37"/>
      <c r="AN24" s="37"/>
      <c r="AO24" s="122"/>
      <c r="AP24" s="37"/>
      <c r="AQ24" s="37"/>
      <c r="AR24" s="37"/>
      <c r="AS24" s="37"/>
      <c r="AT24" s="122"/>
      <c r="AU24" s="37"/>
      <c r="AV24" s="37"/>
      <c r="AW24" s="37"/>
      <c r="AX24" s="37"/>
      <c r="AY24" s="122"/>
      <c r="AZ24" s="37"/>
      <c r="BA24" s="37"/>
      <c r="BB24" s="37"/>
      <c r="BC24" s="37"/>
      <c r="BD24" s="122"/>
      <c r="BE24" s="37"/>
      <c r="BF24" s="37"/>
      <c r="BG24" s="37"/>
      <c r="BH24" s="37"/>
      <c r="BI24" s="210"/>
    </row>
    <row r="25" spans="1:63">
      <c r="A25" s="183" t="s">
        <v>130</v>
      </c>
      <c r="B25" s="184">
        <v>22.704213686717051</v>
      </c>
      <c r="C25" s="184">
        <v>22.257374150925841</v>
      </c>
      <c r="D25" s="184">
        <v>21.385242191036667</v>
      </c>
      <c r="E25" s="184">
        <v>21.357213572135723</v>
      </c>
      <c r="F25" s="185">
        <v>21.897467224284572</v>
      </c>
      <c r="G25" s="184">
        <v>21.977207449272676</v>
      </c>
      <c r="H25" s="184">
        <v>22.544864279917036</v>
      </c>
      <c r="I25" s="184">
        <v>22.46675836772123</v>
      </c>
      <c r="J25" s="184">
        <v>22.860020140986908</v>
      </c>
      <c r="K25" s="185">
        <v>22.463967055593688</v>
      </c>
      <c r="L25" s="184">
        <v>22.506701173860797</v>
      </c>
      <c r="M25" s="184">
        <v>22.669715089693984</v>
      </c>
      <c r="N25" s="184">
        <v>22.354813046937153</v>
      </c>
      <c r="O25" s="184">
        <v>22.019635343618514</v>
      </c>
      <c r="P25" s="185">
        <v>22.385999287495547</v>
      </c>
      <c r="Q25" s="184">
        <v>21.892359530097441</v>
      </c>
      <c r="R25" s="184">
        <v>22.38295633876907</v>
      </c>
      <c r="S25" s="184">
        <v>21.995464852607711</v>
      </c>
      <c r="T25" s="184">
        <v>21.30387113097748</v>
      </c>
      <c r="U25" s="185">
        <v>21.887989499015532</v>
      </c>
      <c r="V25" s="184">
        <v>21.2</v>
      </c>
      <c r="W25" s="86">
        <v>21.4</v>
      </c>
      <c r="X25" s="186">
        <v>21.247658604120858</v>
      </c>
      <c r="Y25" s="186">
        <v>20.854932610256004</v>
      </c>
      <c r="Z25" s="185">
        <v>21.195092832736403</v>
      </c>
      <c r="AA25" s="186">
        <v>21.3</v>
      </c>
      <c r="AB25" s="186">
        <v>21.992839186409689</v>
      </c>
      <c r="AC25" s="186">
        <v>22.4</v>
      </c>
      <c r="AD25" s="186">
        <v>22.4</v>
      </c>
      <c r="AE25" s="185">
        <v>22</v>
      </c>
      <c r="AF25" s="186">
        <v>23.5</v>
      </c>
      <c r="AG25" s="186">
        <v>23.9</v>
      </c>
      <c r="AH25" s="186">
        <v>23.4</v>
      </c>
      <c r="AI25" s="186">
        <v>22.7</v>
      </c>
      <c r="AJ25" s="185">
        <v>23.4</v>
      </c>
      <c r="AK25" s="186">
        <v>23.157548153432476</v>
      </c>
      <c r="AL25" s="186">
        <v>22.3</v>
      </c>
      <c r="AM25" s="186">
        <v>22</v>
      </c>
      <c r="AN25" s="186">
        <v>21.320784478679215</v>
      </c>
      <c r="AO25" s="187">
        <v>22.169263427724598</v>
      </c>
      <c r="AP25" s="186">
        <v>22.4</v>
      </c>
      <c r="AQ25" s="186">
        <v>22.8</v>
      </c>
      <c r="AR25" s="186">
        <v>22.1</v>
      </c>
      <c r="AS25" s="186">
        <v>21.2</v>
      </c>
      <c r="AT25" s="187">
        <v>22.1</v>
      </c>
      <c r="AU25" s="186">
        <v>25.596876720556583</v>
      </c>
      <c r="AV25" s="186">
        <v>26.3</v>
      </c>
      <c r="AW25" s="186">
        <v>25.6</v>
      </c>
      <c r="AX25" s="186">
        <v>23.5</v>
      </c>
      <c r="AY25" s="187">
        <v>25.1</v>
      </c>
      <c r="AZ25" s="186">
        <v>24.5</v>
      </c>
      <c r="BA25" s="186">
        <v>25.7</v>
      </c>
      <c r="BB25" s="186">
        <v>25.8</v>
      </c>
      <c r="BC25" s="186">
        <f>+BC6/BC4*100</f>
        <v>22.73931138857359</v>
      </c>
      <c r="BD25" s="187">
        <f>+BD6/BD4*100</f>
        <v>24.612703998895906</v>
      </c>
      <c r="BE25" s="186">
        <v>23.2</v>
      </c>
      <c r="BF25" s="186">
        <v>22</v>
      </c>
      <c r="BG25" s="186">
        <v>19.8</v>
      </c>
      <c r="BH25" s="186"/>
      <c r="BI25" s="217"/>
    </row>
    <row r="26" spans="1:63">
      <c r="A26" s="183" t="s">
        <v>129</v>
      </c>
      <c r="B26" s="184">
        <v>4.6692204161921529</v>
      </c>
      <c r="C26" s="184">
        <v>5.4619893923885732</v>
      </c>
      <c r="D26" s="184">
        <v>5.4323223177908551</v>
      </c>
      <c r="E26" s="184">
        <v>5.0760507605076048</v>
      </c>
      <c r="F26" s="185">
        <v>5.1736290587848313</v>
      </c>
      <c r="G26" s="184">
        <v>4.9476512554433434</v>
      </c>
      <c r="H26" s="184">
        <v>5.8526467670664619</v>
      </c>
      <c r="I26" s="184">
        <v>5.9972489683631363</v>
      </c>
      <c r="J26" s="184">
        <v>5.3922914950105278</v>
      </c>
      <c r="K26" s="185">
        <v>5.5502173415694349</v>
      </c>
      <c r="L26" s="184">
        <v>5.1298641279230983</v>
      </c>
      <c r="M26" s="184">
        <v>6.0411537108688007</v>
      </c>
      <c r="N26" s="184">
        <v>6.1080173252010965</v>
      </c>
      <c r="O26" s="184">
        <v>5.3208274894810659</v>
      </c>
      <c r="P26" s="185">
        <v>5.6555040969006054</v>
      </c>
      <c r="Q26" s="184">
        <v>4.6352791184773698</v>
      </c>
      <c r="R26" s="184">
        <v>5.9617745046466775</v>
      </c>
      <c r="S26" s="184">
        <v>6.026513169370312</v>
      </c>
      <c r="T26" s="184">
        <v>5.6675381631103994</v>
      </c>
      <c r="U26" s="185">
        <v>5.5830234084445411</v>
      </c>
      <c r="V26" s="184">
        <v>4.7</v>
      </c>
      <c r="W26" s="86">
        <v>5.8</v>
      </c>
      <c r="X26" s="186">
        <v>5.9288215652740455</v>
      </c>
      <c r="Y26" s="186">
        <v>5.175851343807321</v>
      </c>
      <c r="Z26" s="185">
        <v>5.4011773908031779</v>
      </c>
      <c r="AA26" s="186">
        <v>5.0999999999999996</v>
      </c>
      <c r="AB26" s="186">
        <v>6.1628704197455626</v>
      </c>
      <c r="AC26" s="186">
        <v>6.8</v>
      </c>
      <c r="AD26" s="186">
        <v>5.9</v>
      </c>
      <c r="AE26" s="185">
        <v>6</v>
      </c>
      <c r="AF26" s="186">
        <v>4.2</v>
      </c>
      <c r="AG26" s="186">
        <v>5.0999999999999996</v>
      </c>
      <c r="AH26" s="186">
        <v>5.8</v>
      </c>
      <c r="AI26" s="186">
        <v>5.3</v>
      </c>
      <c r="AJ26" s="185">
        <v>5.0999999999999996</v>
      </c>
      <c r="AK26" s="186">
        <v>6.1954672666410584</v>
      </c>
      <c r="AL26" s="186">
        <v>6.6</v>
      </c>
      <c r="AM26" s="186">
        <v>7</v>
      </c>
      <c r="AN26" s="186">
        <v>6.2937062937062942</v>
      </c>
      <c r="AO26" s="187">
        <v>6.5125966275483647</v>
      </c>
      <c r="AP26" s="186">
        <v>6.3</v>
      </c>
      <c r="AQ26" s="186">
        <v>7.4</v>
      </c>
      <c r="AR26" s="186">
        <v>7.4</v>
      </c>
      <c r="AS26" s="186">
        <v>6.4</v>
      </c>
      <c r="AT26" s="187">
        <v>6.9</v>
      </c>
      <c r="AU26" s="186">
        <v>7.2776415235997804</v>
      </c>
      <c r="AV26" s="186">
        <v>8.1</v>
      </c>
      <c r="AW26" s="186">
        <v>7.3</v>
      </c>
      <c r="AX26" s="186">
        <v>5.9</v>
      </c>
      <c r="AY26" s="187">
        <v>7</v>
      </c>
      <c r="AZ26" s="186">
        <v>5.7</v>
      </c>
      <c r="BA26" s="186">
        <v>9.1</v>
      </c>
      <c r="BB26" s="186">
        <v>9.6999999999999993</v>
      </c>
      <c r="BC26" s="186">
        <f>+BC14/BC4*100</f>
        <v>8.2482027998486576</v>
      </c>
      <c r="BD26" s="187">
        <f>+BD14/BD4*100</f>
        <v>8.2117103129420688</v>
      </c>
      <c r="BE26" s="186">
        <v>9.1</v>
      </c>
      <c r="BF26" s="186">
        <v>9.4</v>
      </c>
      <c r="BG26" s="186">
        <v>9</v>
      </c>
      <c r="BH26" s="186"/>
      <c r="BI26" s="217"/>
    </row>
    <row r="27" spans="1:63">
      <c r="A27" s="183" t="s">
        <v>131</v>
      </c>
      <c r="B27" s="184">
        <v>20.565435476516189</v>
      </c>
      <c r="C27" s="184">
        <v>24.540133779264213</v>
      </c>
      <c r="D27" s="184">
        <v>25.402201524132089</v>
      </c>
      <c r="E27" s="184">
        <v>23.767383059418457</v>
      </c>
      <c r="F27" s="185">
        <v>23.626609442060087</v>
      </c>
      <c r="G27" s="184">
        <v>22.512647554806069</v>
      </c>
      <c r="H27" s="184">
        <v>25.96</v>
      </c>
      <c r="I27" s="184">
        <v>26.693877551020407</v>
      </c>
      <c r="J27" s="184">
        <v>23.58830596716059</v>
      </c>
      <c r="K27" s="185">
        <v>24.707200325898768</v>
      </c>
      <c r="L27" s="184">
        <v>22.792607802874741</v>
      </c>
      <c r="M27" s="184">
        <v>26.648564778898372</v>
      </c>
      <c r="N27" s="184">
        <v>27.323052589956504</v>
      </c>
      <c r="O27" s="184">
        <v>24.164012738853501</v>
      </c>
      <c r="P27" s="185">
        <v>25.263576685896162</v>
      </c>
      <c r="Q27" s="184">
        <v>21.173044925124792</v>
      </c>
      <c r="R27" s="184">
        <v>26.635330983157068</v>
      </c>
      <c r="S27" s="184">
        <v>27.398889770023793</v>
      </c>
      <c r="T27" s="184">
        <v>26.603325415676959</v>
      </c>
      <c r="U27" s="185">
        <v>25.507246376811594</v>
      </c>
      <c r="V27" s="184">
        <v>22.2</v>
      </c>
      <c r="W27" s="86">
        <v>26.9</v>
      </c>
      <c r="X27" s="186">
        <v>27.903411268685318</v>
      </c>
      <c r="Y27" s="186">
        <v>24.818355640535373</v>
      </c>
      <c r="Z27" s="185">
        <v>25.48315043216471</v>
      </c>
      <c r="AA27" s="186">
        <v>23.9</v>
      </c>
      <c r="AB27" s="186">
        <v>28.022168340838238</v>
      </c>
      <c r="AC27" s="186">
        <v>30.4</v>
      </c>
      <c r="AD27" s="186">
        <v>26.5</v>
      </c>
      <c r="AE27" s="185">
        <v>27.2</v>
      </c>
      <c r="AF27" s="186">
        <v>17.8</v>
      </c>
      <c r="AG27" s="186">
        <v>21.4</v>
      </c>
      <c r="AH27" s="186">
        <v>25</v>
      </c>
      <c r="AI27" s="186">
        <v>23.2</v>
      </c>
      <c r="AJ27" s="185">
        <v>21.9</v>
      </c>
      <c r="AK27" s="186">
        <v>26.753554502369667</v>
      </c>
      <c r="AL27" s="186">
        <v>29.4</v>
      </c>
      <c r="AM27" s="186">
        <v>31.9</v>
      </c>
      <c r="AN27" s="186">
        <v>29.519112207151665</v>
      </c>
      <c r="AO27" s="187">
        <v>29.376693766937667</v>
      </c>
      <c r="AP27" s="186">
        <v>28.1</v>
      </c>
      <c r="AQ27" s="186">
        <v>32.6</v>
      </c>
      <c r="AR27" s="186">
        <v>33.700000000000003</v>
      </c>
      <c r="AS27" s="186">
        <v>30.1</v>
      </c>
      <c r="AT27" s="187">
        <v>31.2</v>
      </c>
      <c r="AU27" s="186">
        <v>28.43175596402034</v>
      </c>
      <c r="AV27" s="186">
        <v>30.9</v>
      </c>
      <c r="AW27" s="186">
        <v>28.5</v>
      </c>
      <c r="AX27" s="186">
        <v>25.2</v>
      </c>
      <c r="AY27" s="187">
        <v>28</v>
      </c>
      <c r="AZ27" s="186">
        <v>23.4</v>
      </c>
      <c r="BA27" s="186">
        <v>35.4</v>
      </c>
      <c r="BB27" s="186">
        <v>37.6</v>
      </c>
      <c r="BC27" s="186">
        <f>+BC14/BC6*100</f>
        <v>36.272878535773714</v>
      </c>
      <c r="BD27" s="187">
        <f>+BD14/BD6*100</f>
        <v>33.363706455456651</v>
      </c>
      <c r="BE27" s="186">
        <v>39.4</v>
      </c>
      <c r="BF27" s="186">
        <v>42.9</v>
      </c>
      <c r="BG27" s="186">
        <v>45.5</v>
      </c>
      <c r="BH27" s="186"/>
      <c r="BI27" s="217"/>
    </row>
    <row r="28" spans="1:63">
      <c r="A28" s="188" t="s">
        <v>5</v>
      </c>
      <c r="B28" s="184">
        <v>28.753993610223645</v>
      </c>
      <c r="C28" s="184">
        <v>24.780701754385966</v>
      </c>
      <c r="D28" s="184">
        <v>30.368763557483732</v>
      </c>
      <c r="E28" s="184">
        <v>28.604651162790695</v>
      </c>
      <c r="F28" s="185">
        <v>28.072289156626507</v>
      </c>
      <c r="G28" s="184">
        <v>26.697892271662766</v>
      </c>
      <c r="H28" s="184">
        <v>28.044280442804425</v>
      </c>
      <c r="I28" s="184">
        <v>27.402135231316727</v>
      </c>
      <c r="J28" s="184">
        <v>27.155172413793103</v>
      </c>
      <c r="K28" s="185">
        <v>27.368421052631582</v>
      </c>
      <c r="L28" s="184">
        <v>27.3542600896861</v>
      </c>
      <c r="M28" s="184">
        <v>29.738562091503269</v>
      </c>
      <c r="N28" s="184">
        <v>28.289473684210524</v>
      </c>
      <c r="O28" s="184">
        <v>30.208333333333332</v>
      </c>
      <c r="P28" s="185">
        <v>29.172857850421003</v>
      </c>
      <c r="Q28" s="184">
        <v>26.712328767123289</v>
      </c>
      <c r="R28" s="184">
        <v>27.604166666666668</v>
      </c>
      <c r="S28" s="184">
        <v>24.912280701754387</v>
      </c>
      <c r="T28" s="184">
        <v>25.138632162661739</v>
      </c>
      <c r="U28" s="185">
        <v>26.070588235294117</v>
      </c>
      <c r="V28" s="184">
        <v>26.1</v>
      </c>
      <c r="W28" s="86">
        <v>25.9</v>
      </c>
      <c r="X28" s="186">
        <v>26.033690658499236</v>
      </c>
      <c r="Y28" s="186">
        <v>25.958188153310104</v>
      </c>
      <c r="Z28" s="185">
        <v>25.968222442899702</v>
      </c>
      <c r="AA28" s="186">
        <v>25</v>
      </c>
      <c r="AB28" s="186">
        <v>24.929577464788732</v>
      </c>
      <c r="AC28" s="186">
        <v>25.2</v>
      </c>
      <c r="AD28" s="186">
        <v>18.399999999999999</v>
      </c>
      <c r="AE28" s="185">
        <v>23.5</v>
      </c>
      <c r="AF28" s="186">
        <v>27</v>
      </c>
      <c r="AG28" s="186">
        <v>26.8</v>
      </c>
      <c r="AH28" s="186">
        <v>27.7</v>
      </c>
      <c r="AI28" s="186">
        <v>25.5</v>
      </c>
      <c r="AJ28" s="185">
        <v>26.7</v>
      </c>
      <c r="AK28" s="186">
        <v>23.542857142857144</v>
      </c>
      <c r="AL28" s="186">
        <v>23.5</v>
      </c>
      <c r="AM28" s="186">
        <v>20.7</v>
      </c>
      <c r="AN28" s="186">
        <v>14.928649835345773</v>
      </c>
      <c r="AO28" s="187">
        <v>20.674216486700026</v>
      </c>
      <c r="AP28" s="186">
        <v>23.2</v>
      </c>
      <c r="AQ28" s="186">
        <v>24.3</v>
      </c>
      <c r="AR28" s="186">
        <v>21.9</v>
      </c>
      <c r="AS28" s="186">
        <v>23.8</v>
      </c>
      <c r="AT28" s="187">
        <v>23.3</v>
      </c>
      <c r="AU28" s="186">
        <v>24.824355971896956</v>
      </c>
      <c r="AV28" s="186">
        <v>21.5</v>
      </c>
      <c r="AW28" s="186">
        <v>23.4</v>
      </c>
      <c r="AX28" s="186">
        <v>40.824468085106389</v>
      </c>
      <c r="AY28" s="187">
        <v>25.8</v>
      </c>
      <c r="AZ28" s="186">
        <v>27.7</v>
      </c>
      <c r="BA28" s="186">
        <v>25.9</v>
      </c>
      <c r="BB28" s="186">
        <v>25.5</v>
      </c>
      <c r="BC28" s="186">
        <f>BC22/BC20*100</f>
        <v>19.946631087391594</v>
      </c>
      <c r="BD28" s="187">
        <f>BD22/BD20*100</f>
        <v>24.329127421361292</v>
      </c>
      <c r="BE28" s="186">
        <v>23.5</v>
      </c>
      <c r="BF28" s="186">
        <v>23.8</v>
      </c>
      <c r="BG28" s="186">
        <v>23.9</v>
      </c>
      <c r="BH28" s="186"/>
      <c r="BI28" s="217"/>
    </row>
    <row r="29" spans="1:63" s="14" customFormat="1">
      <c r="A29" s="188" t="s">
        <v>169</v>
      </c>
      <c r="B29" s="184">
        <v>487</v>
      </c>
      <c r="C29" s="184">
        <v>503</v>
      </c>
      <c r="D29" s="184">
        <v>499</v>
      </c>
      <c r="E29" s="184">
        <v>535</v>
      </c>
      <c r="F29" s="189">
        <v>2024</v>
      </c>
      <c r="G29" s="184">
        <v>525</v>
      </c>
      <c r="H29" s="184">
        <v>526</v>
      </c>
      <c r="I29" s="184">
        <v>516</v>
      </c>
      <c r="J29" s="184">
        <v>552</v>
      </c>
      <c r="K29" s="189">
        <v>2119</v>
      </c>
      <c r="L29" s="184">
        <v>547</v>
      </c>
      <c r="M29" s="184">
        <v>553</v>
      </c>
      <c r="N29" s="184">
        <v>543</v>
      </c>
      <c r="O29" s="184">
        <v>574</v>
      </c>
      <c r="P29" s="189">
        <v>2217</v>
      </c>
      <c r="Q29" s="190">
        <v>555</v>
      </c>
      <c r="R29" s="190">
        <v>556</v>
      </c>
      <c r="S29" s="190">
        <v>538</v>
      </c>
      <c r="T29" s="190">
        <v>580</v>
      </c>
      <c r="U29" s="189">
        <v>2229</v>
      </c>
      <c r="V29" s="190">
        <v>565</v>
      </c>
      <c r="W29" s="190">
        <v>577</v>
      </c>
      <c r="X29" s="190">
        <v>574</v>
      </c>
      <c r="Y29" s="190">
        <v>605</v>
      </c>
      <c r="Z29" s="189">
        <v>2321</v>
      </c>
      <c r="AA29" s="191">
        <v>568</v>
      </c>
      <c r="AB29" s="191">
        <v>558</v>
      </c>
      <c r="AC29" s="191">
        <v>554</v>
      </c>
      <c r="AD29" s="191">
        <v>619</v>
      </c>
      <c r="AE29" s="189">
        <v>2299</v>
      </c>
      <c r="AF29" s="191">
        <v>812</v>
      </c>
      <c r="AG29" s="191">
        <v>993</v>
      </c>
      <c r="AH29" s="191">
        <v>1034</v>
      </c>
      <c r="AI29" s="191">
        <v>1121</v>
      </c>
      <c r="AJ29" s="189">
        <v>3960</v>
      </c>
      <c r="AK29" s="191">
        <v>1080.9000000000001</v>
      </c>
      <c r="AL29" s="191">
        <v>1103</v>
      </c>
      <c r="AM29" s="191">
        <v>1123</v>
      </c>
      <c r="AN29" s="191">
        <v>1149</v>
      </c>
      <c r="AO29" s="189">
        <v>4456</v>
      </c>
      <c r="AP29" s="191">
        <v>1155</v>
      </c>
      <c r="AQ29" s="191">
        <v>1184</v>
      </c>
      <c r="AR29" s="191">
        <v>1181</v>
      </c>
      <c r="AS29" s="191">
        <v>1271</v>
      </c>
      <c r="AT29" s="189">
        <v>4791</v>
      </c>
      <c r="AU29" s="192">
        <v>1217.5999999999999</v>
      </c>
      <c r="AV29" s="192">
        <v>1231</v>
      </c>
      <c r="AW29" s="192">
        <v>1313</v>
      </c>
      <c r="AX29" s="191">
        <v>1537</v>
      </c>
      <c r="AY29" s="189">
        <v>5299</v>
      </c>
      <c r="AZ29" s="192">
        <v>1411</v>
      </c>
      <c r="BA29" s="191">
        <v>1132.2</v>
      </c>
      <c r="BB29" s="192">
        <v>1282</v>
      </c>
      <c r="BC29" s="191">
        <v>1449</v>
      </c>
      <c r="BD29" s="189">
        <f>+SUM(AZ29:BC29)</f>
        <v>5274.2</v>
      </c>
      <c r="BE29" s="201">
        <v>1405</v>
      </c>
      <c r="BF29" s="201">
        <v>1457</v>
      </c>
      <c r="BG29" s="201">
        <v>1553</v>
      </c>
      <c r="BH29" s="186"/>
      <c r="BI29" s="210"/>
    </row>
    <row r="30" spans="1:63"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c r="BE30" s="13"/>
      <c r="BF30" s="13"/>
      <c r="BG30" s="13"/>
      <c r="BH30" s="210"/>
      <c r="BI30" s="210"/>
    </row>
    <row r="31" spans="1:63" s="72" customFormat="1">
      <c r="A31" s="142" t="s">
        <v>166</v>
      </c>
      <c r="B31" s="73">
        <v>21153</v>
      </c>
      <c r="C31" s="73">
        <v>21173</v>
      </c>
      <c r="D31" s="73">
        <v>21309</v>
      </c>
      <c r="E31" s="73">
        <v>21300</v>
      </c>
      <c r="F31" s="123">
        <f>+E31</f>
        <v>21300</v>
      </c>
      <c r="G31" s="73">
        <v>21287</v>
      </c>
      <c r="H31" s="73">
        <v>21405</v>
      </c>
      <c r="I31" s="73">
        <v>21705</v>
      </c>
      <c r="J31" s="73">
        <v>21678</v>
      </c>
      <c r="K31" s="123">
        <f>+J31</f>
        <v>21678</v>
      </c>
      <c r="L31" s="73">
        <v>21383</v>
      </c>
      <c r="M31" s="73">
        <v>21433</v>
      </c>
      <c r="N31" s="73">
        <v>21579</v>
      </c>
      <c r="O31" s="73">
        <v>21932</v>
      </c>
      <c r="P31" s="123">
        <f>+O31</f>
        <v>21932</v>
      </c>
      <c r="Q31" s="73">
        <v>21650</v>
      </c>
      <c r="R31" s="73">
        <v>21812</v>
      </c>
      <c r="S31" s="73">
        <v>22302</v>
      </c>
      <c r="T31" s="73">
        <v>22021</v>
      </c>
      <c r="U31" s="123">
        <f>+T31</f>
        <v>22021</v>
      </c>
      <c r="V31" s="72">
        <v>22133</v>
      </c>
      <c r="W31" s="72">
        <v>22254</v>
      </c>
      <c r="X31" s="73">
        <v>22955</v>
      </c>
      <c r="Y31" s="73">
        <v>22874</v>
      </c>
      <c r="Z31" s="123">
        <v>22874</v>
      </c>
      <c r="AA31" s="73">
        <v>22599</v>
      </c>
      <c r="AB31" s="73">
        <v>22467</v>
      </c>
      <c r="AC31" s="73">
        <v>22773</v>
      </c>
      <c r="AD31" s="73">
        <v>22783</v>
      </c>
      <c r="AE31" s="123">
        <v>22783</v>
      </c>
      <c r="AF31" s="73">
        <v>44334</v>
      </c>
      <c r="AG31" s="73">
        <v>43593</v>
      </c>
      <c r="AH31" s="73">
        <v>45395</v>
      </c>
      <c r="AI31" s="73">
        <v>44779</v>
      </c>
      <c r="AJ31" s="123">
        <v>44779</v>
      </c>
      <c r="AK31" s="73">
        <v>45112</v>
      </c>
      <c r="AL31" s="73">
        <v>44851</v>
      </c>
      <c r="AM31" s="73">
        <v>45161</v>
      </c>
      <c r="AN31" s="73">
        <v>45636</v>
      </c>
      <c r="AO31" s="123">
        <v>45636</v>
      </c>
      <c r="AP31" s="73">
        <v>46767</v>
      </c>
      <c r="AQ31" s="73">
        <v>47144</v>
      </c>
      <c r="AR31" s="73">
        <v>48182</v>
      </c>
      <c r="AS31" s="73">
        <v>47394</v>
      </c>
      <c r="AT31" s="123">
        <v>47394</v>
      </c>
      <c r="AU31" s="73">
        <v>47281.298941900001</v>
      </c>
      <c r="AV31" s="73">
        <v>47552</v>
      </c>
      <c r="AW31" s="73">
        <v>61799</v>
      </c>
      <c r="AX31" s="73">
        <v>61216</v>
      </c>
      <c r="AY31" s="123">
        <v>61216</v>
      </c>
      <c r="AZ31" s="73">
        <v>58788</v>
      </c>
      <c r="BA31" s="73">
        <v>53399</v>
      </c>
      <c r="BB31" s="73">
        <v>56090</v>
      </c>
      <c r="BC31" s="73">
        <v>56621</v>
      </c>
      <c r="BD31" s="123">
        <v>56621</v>
      </c>
      <c r="BE31" s="73">
        <v>57642</v>
      </c>
      <c r="BF31" s="73">
        <v>59871</v>
      </c>
      <c r="BG31" s="73">
        <v>79325</v>
      </c>
      <c r="BH31" s="210"/>
    </row>
    <row r="32" spans="1:63"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BG32" s="14"/>
      <c r="BI32" s="210"/>
    </row>
    <row r="33" spans="1:61"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G33" s="218"/>
    </row>
    <row r="34" spans="1:61">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G34" s="219"/>
    </row>
    <row r="35" spans="1:61">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3">AF$3</f>
        <v>Q1 2016</v>
      </c>
      <c r="AG35" s="40" t="str">
        <f t="shared" si="3"/>
        <v>Q2 2016</v>
      </c>
      <c r="AH35" s="40" t="str">
        <f t="shared" si="3"/>
        <v>Q3 2016</v>
      </c>
      <c r="AI35" s="40" t="str">
        <f t="shared" si="3"/>
        <v>Q4 2016</v>
      </c>
      <c r="AJ35" s="41" t="str">
        <f t="shared" si="3"/>
        <v>FY 2016</v>
      </c>
      <c r="AK35" s="40" t="str">
        <f t="shared" si="3"/>
        <v>Q1 2017</v>
      </c>
      <c r="AL35" s="40" t="str">
        <f t="shared" si="3"/>
        <v>Q2 2017</v>
      </c>
      <c r="AM35" s="40" t="str">
        <f t="shared" si="3"/>
        <v>Q3 2017</v>
      </c>
      <c r="AN35" s="40" t="str">
        <f t="shared" si="3"/>
        <v>Q4 2017</v>
      </c>
      <c r="AO35" s="41" t="str">
        <f t="shared" si="3"/>
        <v>FY 2017</v>
      </c>
      <c r="AP35" s="40" t="s">
        <v>123</v>
      </c>
      <c r="AQ35" s="40" t="s">
        <v>124</v>
      </c>
      <c r="AR35" s="40" t="s">
        <v>125</v>
      </c>
      <c r="AS35" s="40" t="s">
        <v>126</v>
      </c>
      <c r="AT35" s="41" t="s">
        <v>127</v>
      </c>
      <c r="AU35" s="40" t="s">
        <v>138</v>
      </c>
      <c r="AV35" s="40" t="s">
        <v>139</v>
      </c>
      <c r="AW35" s="40" t="s">
        <v>140</v>
      </c>
      <c r="AX35" s="40" t="s">
        <v>141</v>
      </c>
      <c r="AY35" s="41" t="s">
        <v>142</v>
      </c>
      <c r="AZ35" s="40" t="s">
        <v>157</v>
      </c>
      <c r="BA35" s="40" t="s">
        <v>158</v>
      </c>
      <c r="BB35" s="40" t="s">
        <v>159</v>
      </c>
      <c r="BC35" s="40" t="s">
        <v>160</v>
      </c>
      <c r="BD35" s="41" t="s">
        <v>161</v>
      </c>
      <c r="BE35" s="40" t="s">
        <v>171</v>
      </c>
      <c r="BF35" s="40" t="s">
        <v>173</v>
      </c>
      <c r="BG35" s="40" t="s">
        <v>174</v>
      </c>
      <c r="BH35" s="212"/>
    </row>
    <row r="36" spans="1:61">
      <c r="A36" s="35" t="s">
        <v>148</v>
      </c>
      <c r="B36" s="10">
        <v>4114</v>
      </c>
      <c r="C36" s="10">
        <v>4952</v>
      </c>
      <c r="D36" s="10">
        <v>5319</v>
      </c>
      <c r="E36" s="10">
        <v>5019</v>
      </c>
      <c r="F36" s="102">
        <v>19404</v>
      </c>
      <c r="G36" s="10">
        <v>4665</v>
      </c>
      <c r="H36" s="10">
        <v>4743</v>
      </c>
      <c r="I36" s="10">
        <v>4742</v>
      </c>
      <c r="J36" s="10">
        <v>4776</v>
      </c>
      <c r="K36" s="102">
        <v>18926</v>
      </c>
      <c r="L36" s="10">
        <v>4414</v>
      </c>
      <c r="M36" s="10">
        <v>5048</v>
      </c>
      <c r="N36" s="10">
        <v>5236</v>
      </c>
      <c r="O36" s="10">
        <v>5157</v>
      </c>
      <c r="P36" s="102">
        <v>19855</v>
      </c>
      <c r="Q36" s="10">
        <v>4726</v>
      </c>
      <c r="R36" s="10">
        <v>5000</v>
      </c>
      <c r="S36" s="10">
        <v>5171</v>
      </c>
      <c r="T36" s="10">
        <v>5298</v>
      </c>
      <c r="U36" s="102">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v>17910</v>
      </c>
      <c r="BC36" s="69">
        <v>19961</v>
      </c>
      <c r="BD36" s="96">
        <f>+SUM(AZ36:BC36)</f>
        <v>73689</v>
      </c>
      <c r="BE36" s="69">
        <v>22924</v>
      </c>
      <c r="BF36" s="69">
        <v>25948</v>
      </c>
      <c r="BG36" s="69">
        <v>36861</v>
      </c>
      <c r="BH36" s="69"/>
      <c r="BI36" s="210"/>
    </row>
    <row r="37" spans="1:61">
      <c r="A37" s="35" t="s">
        <v>8</v>
      </c>
      <c r="B37" s="10">
        <v>3258</v>
      </c>
      <c r="C37" s="10">
        <v>3998</v>
      </c>
      <c r="D37" s="10">
        <v>4339</v>
      </c>
      <c r="E37" s="10">
        <v>4014</v>
      </c>
      <c r="F37" s="103">
        <v>15609</v>
      </c>
      <c r="G37" s="10">
        <v>3700</v>
      </c>
      <c r="H37" s="10">
        <v>3723</v>
      </c>
      <c r="I37" s="10">
        <v>3715</v>
      </c>
      <c r="J37" s="10">
        <v>3698</v>
      </c>
      <c r="K37" s="103">
        <v>14836</v>
      </c>
      <c r="L37" s="10">
        <v>3416</v>
      </c>
      <c r="M37" s="10">
        <v>3960</v>
      </c>
      <c r="N37" s="10">
        <v>4130</v>
      </c>
      <c r="O37" s="10">
        <v>4080</v>
      </c>
      <c r="P37" s="103">
        <v>15586</v>
      </c>
      <c r="Q37" s="10">
        <v>3732</v>
      </c>
      <c r="R37" s="10">
        <v>3910</v>
      </c>
      <c r="S37" s="10">
        <v>4074</v>
      </c>
      <c r="T37" s="10">
        <v>4181</v>
      </c>
      <c r="U37" s="103">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v>13607</v>
      </c>
      <c r="BC37" s="69">
        <v>15893</v>
      </c>
      <c r="BD37" s="96">
        <f t="shared" ref="BD37:BD46" si="4">+SUM(AZ37:BC37)</f>
        <v>56780</v>
      </c>
      <c r="BE37" s="69">
        <v>18136</v>
      </c>
      <c r="BF37" s="69">
        <v>20806</v>
      </c>
      <c r="BG37" s="69">
        <v>30547</v>
      </c>
      <c r="BH37" s="69"/>
      <c r="BI37" s="210"/>
    </row>
    <row r="38" spans="1:61">
      <c r="A38" s="39" t="s">
        <v>9</v>
      </c>
      <c r="B38" s="38">
        <v>856</v>
      </c>
      <c r="C38" s="38">
        <v>954</v>
      </c>
      <c r="D38" s="38">
        <v>980</v>
      </c>
      <c r="E38" s="38">
        <v>1005</v>
      </c>
      <c r="F38" s="104">
        <v>3795</v>
      </c>
      <c r="G38" s="38">
        <v>965</v>
      </c>
      <c r="H38" s="38">
        <v>1020</v>
      </c>
      <c r="I38" s="38">
        <v>1027</v>
      </c>
      <c r="J38" s="38">
        <v>1078</v>
      </c>
      <c r="K38" s="104">
        <v>4090</v>
      </c>
      <c r="L38" s="38">
        <v>998</v>
      </c>
      <c r="M38" s="38">
        <v>1088</v>
      </c>
      <c r="N38" s="38">
        <v>1106</v>
      </c>
      <c r="O38" s="38">
        <v>1077</v>
      </c>
      <c r="P38" s="104">
        <v>4269</v>
      </c>
      <c r="Q38" s="38">
        <v>994</v>
      </c>
      <c r="R38" s="38">
        <v>1090</v>
      </c>
      <c r="S38" s="38">
        <v>1097</v>
      </c>
      <c r="T38" s="38">
        <v>1117</v>
      </c>
      <c r="U38" s="104">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v>4303</v>
      </c>
      <c r="BC38" s="70">
        <v>4068</v>
      </c>
      <c r="BD38" s="97">
        <f t="shared" si="4"/>
        <v>16909</v>
      </c>
      <c r="BE38" s="70">
        <v>4788</v>
      </c>
      <c r="BF38" s="70">
        <v>5142</v>
      </c>
      <c r="BG38" s="70">
        <v>6314</v>
      </c>
      <c r="BH38" s="211"/>
      <c r="BI38" s="210"/>
    </row>
    <row r="39" spans="1:61">
      <c r="A39" s="35"/>
      <c r="B39" s="10"/>
      <c r="C39" s="10"/>
      <c r="D39" s="10"/>
      <c r="E39" s="10"/>
      <c r="F39" s="105"/>
      <c r="G39" s="10"/>
      <c r="H39" s="10"/>
      <c r="I39" s="10"/>
      <c r="J39" s="10"/>
      <c r="K39" s="105"/>
      <c r="L39" s="10"/>
      <c r="M39" s="10"/>
      <c r="N39" s="10"/>
      <c r="O39" s="10"/>
      <c r="P39" s="105"/>
      <c r="Q39" s="10"/>
      <c r="R39" s="10"/>
      <c r="S39" s="10"/>
      <c r="T39" s="10"/>
      <c r="U39" s="105"/>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c r="BE39" s="69"/>
      <c r="BF39" s="69"/>
      <c r="BG39" s="69"/>
      <c r="BH39" s="69"/>
      <c r="BI39" s="210"/>
    </row>
    <row r="40" spans="1:61">
      <c r="A40" s="35" t="s">
        <v>10</v>
      </c>
      <c r="B40" s="10">
        <v>187</v>
      </c>
      <c r="C40" s="10">
        <v>205</v>
      </c>
      <c r="D40" s="10">
        <v>210</v>
      </c>
      <c r="E40" s="10">
        <v>217</v>
      </c>
      <c r="F40" s="105">
        <v>819</v>
      </c>
      <c r="G40" s="10">
        <v>205</v>
      </c>
      <c r="H40" s="10">
        <v>206</v>
      </c>
      <c r="I40" s="10">
        <v>209</v>
      </c>
      <c r="J40" s="10">
        <v>243</v>
      </c>
      <c r="K40" s="105">
        <v>863</v>
      </c>
      <c r="L40" s="10">
        <v>214</v>
      </c>
      <c r="M40" s="10">
        <v>224</v>
      </c>
      <c r="N40" s="10">
        <v>229</v>
      </c>
      <c r="O40" s="10">
        <v>242</v>
      </c>
      <c r="P40" s="105">
        <v>909</v>
      </c>
      <c r="Q40" s="10">
        <v>232</v>
      </c>
      <c r="R40" s="10">
        <v>234</v>
      </c>
      <c r="S40" s="10">
        <v>222</v>
      </c>
      <c r="T40" s="10">
        <v>229</v>
      </c>
      <c r="U40" s="105">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v>692</v>
      </c>
      <c r="BC40" s="69">
        <v>645</v>
      </c>
      <c r="BD40" s="96">
        <f t="shared" si="4"/>
        <v>2870</v>
      </c>
      <c r="BE40" s="69">
        <v>753</v>
      </c>
      <c r="BF40" s="69">
        <v>663</v>
      </c>
      <c r="BG40" s="69">
        <v>814</v>
      </c>
      <c r="BH40" s="69"/>
      <c r="BI40" s="210"/>
    </row>
    <row r="41" spans="1:61">
      <c r="A41" s="35" t="s">
        <v>0</v>
      </c>
      <c r="B41" s="10">
        <v>401</v>
      </c>
      <c r="C41" s="10">
        <v>409</v>
      </c>
      <c r="D41" s="10">
        <v>412</v>
      </c>
      <c r="E41" s="10">
        <v>415</v>
      </c>
      <c r="F41" s="105">
        <v>1637</v>
      </c>
      <c r="G41" s="10">
        <v>437</v>
      </c>
      <c r="H41" s="10">
        <v>436</v>
      </c>
      <c r="I41" s="10">
        <v>429</v>
      </c>
      <c r="J41" s="10">
        <v>438</v>
      </c>
      <c r="K41" s="105">
        <v>1740</v>
      </c>
      <c r="L41" s="10">
        <v>453</v>
      </c>
      <c r="M41" s="10">
        <v>456</v>
      </c>
      <c r="N41" s="10">
        <v>446</v>
      </c>
      <c r="O41" s="10">
        <v>459</v>
      </c>
      <c r="P41" s="105">
        <v>1814</v>
      </c>
      <c r="Q41" s="10">
        <v>460</v>
      </c>
      <c r="R41" s="10">
        <v>479</v>
      </c>
      <c r="S41" s="10">
        <v>466</v>
      </c>
      <c r="T41" s="10">
        <v>478</v>
      </c>
      <c r="U41" s="105">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v>1394</v>
      </c>
      <c r="BC41" s="69">
        <v>1445</v>
      </c>
      <c r="BD41" s="96">
        <f t="shared" si="4"/>
        <v>6048</v>
      </c>
      <c r="BE41" s="69">
        <v>1445</v>
      </c>
      <c r="BF41" s="69">
        <v>1435</v>
      </c>
      <c r="BG41" s="69">
        <v>1698</v>
      </c>
      <c r="BH41" s="69"/>
      <c r="BI41" s="210"/>
    </row>
    <row r="42" spans="1:61">
      <c r="A42" s="39" t="s">
        <v>75</v>
      </c>
      <c r="B42" s="38">
        <v>268</v>
      </c>
      <c r="C42" s="38">
        <v>340</v>
      </c>
      <c r="D42" s="38">
        <v>358</v>
      </c>
      <c r="E42" s="38">
        <v>373</v>
      </c>
      <c r="F42" s="104">
        <v>1339</v>
      </c>
      <c r="G42" s="38">
        <v>323</v>
      </c>
      <c r="H42" s="38">
        <v>378</v>
      </c>
      <c r="I42" s="38">
        <v>389</v>
      </c>
      <c r="J42" s="38">
        <v>397</v>
      </c>
      <c r="K42" s="104">
        <v>1487</v>
      </c>
      <c r="L42" s="38">
        <v>331</v>
      </c>
      <c r="M42" s="38">
        <v>408</v>
      </c>
      <c r="N42" s="38">
        <v>431</v>
      </c>
      <c r="O42" s="38">
        <v>376</v>
      </c>
      <c r="P42" s="104">
        <v>1546</v>
      </c>
      <c r="Q42" s="38">
        <v>302</v>
      </c>
      <c r="R42" s="38">
        <v>377</v>
      </c>
      <c r="S42" s="38">
        <v>409</v>
      </c>
      <c r="T42" s="38">
        <v>410</v>
      </c>
      <c r="U42" s="104">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v>2217</v>
      </c>
      <c r="BC42" s="70">
        <v>1978</v>
      </c>
      <c r="BD42" s="97">
        <f t="shared" si="4"/>
        <v>7991</v>
      </c>
      <c r="BE42" s="70">
        <v>2590</v>
      </c>
      <c r="BF42" s="70">
        <v>3044</v>
      </c>
      <c r="BG42" s="70">
        <v>3802</v>
      </c>
      <c r="BH42" s="211"/>
      <c r="BI42" s="210"/>
    </row>
    <row r="43" spans="1:61">
      <c r="A43" s="35"/>
      <c r="B43" s="10"/>
      <c r="C43" s="10"/>
      <c r="D43" s="10"/>
      <c r="E43" s="10"/>
      <c r="F43" s="105"/>
      <c r="G43" s="10"/>
      <c r="H43" s="10"/>
      <c r="I43" s="10"/>
      <c r="J43" s="10"/>
      <c r="K43" s="105"/>
      <c r="L43" s="10"/>
      <c r="M43" s="10"/>
      <c r="N43" s="10"/>
      <c r="O43" s="10"/>
      <c r="P43" s="105"/>
      <c r="Q43" s="10"/>
      <c r="R43" s="10"/>
      <c r="S43" s="10"/>
      <c r="T43" s="10"/>
      <c r="U43" s="105"/>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c r="BE43" s="69"/>
      <c r="BF43" s="69"/>
      <c r="BG43" s="69"/>
      <c r="BH43" s="69"/>
      <c r="BI43" s="210"/>
    </row>
    <row r="44" spans="1:61">
      <c r="A44" s="35" t="s">
        <v>143</v>
      </c>
      <c r="B44" s="10"/>
      <c r="C44" s="10"/>
      <c r="D44" s="10"/>
      <c r="E44" s="10"/>
      <c r="F44" s="105"/>
      <c r="G44" s="10"/>
      <c r="H44" s="10"/>
      <c r="I44" s="10"/>
      <c r="J44" s="10"/>
      <c r="K44" s="105"/>
      <c r="L44" s="10"/>
      <c r="M44" s="10"/>
      <c r="N44" s="10"/>
      <c r="O44" s="10"/>
      <c r="P44" s="105"/>
      <c r="Q44" s="10"/>
      <c r="R44" s="10"/>
      <c r="S44" s="10"/>
      <c r="T44" s="10"/>
      <c r="U44" s="105"/>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190</v>
      </c>
      <c r="BB44" s="69">
        <v>151</v>
      </c>
      <c r="BC44" s="69">
        <v>127</v>
      </c>
      <c r="BD44" s="98">
        <f t="shared" si="4"/>
        <v>679</v>
      </c>
      <c r="BE44" s="69">
        <v>136</v>
      </c>
      <c r="BF44" s="69">
        <v>144</v>
      </c>
      <c r="BG44" s="246">
        <v>189</v>
      </c>
      <c r="BH44" s="69"/>
      <c r="BI44" s="231"/>
    </row>
    <row r="45" spans="1:61">
      <c r="A45" s="35" t="s">
        <v>144</v>
      </c>
      <c r="B45" s="34">
        <v>29</v>
      </c>
      <c r="C45" s="34">
        <v>33</v>
      </c>
      <c r="D45" s="34">
        <v>32</v>
      </c>
      <c r="E45" s="34">
        <v>32</v>
      </c>
      <c r="F45" s="105">
        <v>126</v>
      </c>
      <c r="G45" s="34">
        <v>32</v>
      </c>
      <c r="H45" s="34">
        <v>33</v>
      </c>
      <c r="I45" s="34">
        <v>33</v>
      </c>
      <c r="J45" s="34">
        <v>34</v>
      </c>
      <c r="K45" s="105">
        <v>132</v>
      </c>
      <c r="L45" s="34">
        <v>33</v>
      </c>
      <c r="M45" s="34">
        <v>32</v>
      </c>
      <c r="N45" s="34">
        <v>34</v>
      </c>
      <c r="O45" s="34">
        <v>35</v>
      </c>
      <c r="P45" s="105">
        <v>134</v>
      </c>
      <c r="Q45" s="34">
        <v>26</v>
      </c>
      <c r="R45" s="34">
        <v>26</v>
      </c>
      <c r="S45" s="34">
        <v>26</v>
      </c>
      <c r="T45" s="34">
        <v>27</v>
      </c>
      <c r="U45" s="105">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95</v>
      </c>
      <c r="BB45" s="68">
        <v>72</v>
      </c>
      <c r="BC45" s="68">
        <v>61</v>
      </c>
      <c r="BD45" s="96">
        <f t="shared" si="4"/>
        <v>286</v>
      </c>
      <c r="BE45" s="68">
        <v>61</v>
      </c>
      <c r="BF45" s="68">
        <v>57</v>
      </c>
      <c r="BG45" s="247">
        <v>92</v>
      </c>
      <c r="BH45" s="68"/>
      <c r="BI45" s="231"/>
    </row>
    <row r="46" spans="1:61">
      <c r="A46" s="39" t="s">
        <v>74</v>
      </c>
      <c r="B46" s="38">
        <v>239</v>
      </c>
      <c r="C46" s="38">
        <v>307</v>
      </c>
      <c r="D46" s="38">
        <v>326</v>
      </c>
      <c r="E46" s="38">
        <v>341</v>
      </c>
      <c r="F46" s="109">
        <v>1213</v>
      </c>
      <c r="G46" s="38">
        <v>291</v>
      </c>
      <c r="H46" s="38">
        <v>345</v>
      </c>
      <c r="I46" s="38">
        <v>356</v>
      </c>
      <c r="J46" s="38">
        <v>363</v>
      </c>
      <c r="K46" s="104">
        <v>1355</v>
      </c>
      <c r="L46" s="38">
        <v>298</v>
      </c>
      <c r="M46" s="38">
        <v>376</v>
      </c>
      <c r="N46" s="38">
        <v>397</v>
      </c>
      <c r="O46" s="38">
        <v>341</v>
      </c>
      <c r="P46" s="109">
        <v>1412</v>
      </c>
      <c r="Q46" s="38">
        <v>276</v>
      </c>
      <c r="R46" s="38">
        <v>351</v>
      </c>
      <c r="S46" s="38">
        <v>383</v>
      </c>
      <c r="T46" s="38">
        <v>382</v>
      </c>
      <c r="U46" s="109">
        <v>1392</v>
      </c>
      <c r="V46" s="38">
        <v>310</v>
      </c>
      <c r="W46" s="75">
        <v>398</v>
      </c>
      <c r="X46" s="70">
        <f>+X42-X45</f>
        <v>435</v>
      </c>
      <c r="Y46" s="70">
        <v>399</v>
      </c>
      <c r="Z46" s="110">
        <v>1542</v>
      </c>
      <c r="AA46" s="70">
        <v>388</v>
      </c>
      <c r="AB46" s="70">
        <v>502</v>
      </c>
      <c r="AC46" s="70">
        <v>541</v>
      </c>
      <c r="AD46" s="70">
        <v>492</v>
      </c>
      <c r="AE46" s="110">
        <v>1923</v>
      </c>
      <c r="AF46" s="70">
        <v>414</v>
      </c>
      <c r="AG46" s="70">
        <v>534</v>
      </c>
      <c r="AH46" s="70">
        <v>626</v>
      </c>
      <c r="AI46" s="70">
        <v>569</v>
      </c>
      <c r="AJ46" s="110">
        <v>2143</v>
      </c>
      <c r="AK46" s="70">
        <v>690</v>
      </c>
      <c r="AL46" s="70">
        <v>843</v>
      </c>
      <c r="AM46" s="70">
        <v>903</v>
      </c>
      <c r="AN46" s="179">
        <v>789</v>
      </c>
      <c r="AO46" s="110">
        <v>3225</v>
      </c>
      <c r="AP46" s="70">
        <v>795</v>
      </c>
      <c r="AQ46" s="70">
        <v>988</v>
      </c>
      <c r="AR46" s="70">
        <v>1013</v>
      </c>
      <c r="AS46" s="70">
        <v>897</v>
      </c>
      <c r="AT46" s="110">
        <v>3693</v>
      </c>
      <c r="AU46" s="70">
        <v>998</v>
      </c>
      <c r="AV46" s="70">
        <v>1093</v>
      </c>
      <c r="AW46" s="70">
        <v>1220</v>
      </c>
      <c r="AX46" s="70">
        <v>1195</v>
      </c>
      <c r="AY46" s="110">
        <v>4506</v>
      </c>
      <c r="AZ46" s="70">
        <v>1130</v>
      </c>
      <c r="BA46" s="70">
        <v>2112</v>
      </c>
      <c r="BB46" s="70">
        <v>1994</v>
      </c>
      <c r="BC46" s="70">
        <v>1790</v>
      </c>
      <c r="BD46" s="110">
        <f t="shared" si="4"/>
        <v>7026</v>
      </c>
      <c r="BE46" s="70">
        <v>2393</v>
      </c>
      <c r="BF46" s="70">
        <v>2843</v>
      </c>
      <c r="BG46" s="248">
        <v>3521</v>
      </c>
      <c r="BH46" s="211"/>
      <c r="BI46" s="210"/>
    </row>
    <row r="47" spans="1:61">
      <c r="A47" s="35"/>
      <c r="B47" s="10"/>
      <c r="C47" s="10"/>
      <c r="D47" s="10"/>
      <c r="E47" s="10"/>
      <c r="F47" s="111"/>
      <c r="G47" s="10"/>
      <c r="H47" s="10"/>
      <c r="I47" s="10"/>
      <c r="J47" s="10"/>
      <c r="K47" s="111"/>
      <c r="L47" s="10"/>
      <c r="M47" s="10"/>
      <c r="N47" s="10"/>
      <c r="O47" s="10"/>
      <c r="P47" s="111"/>
      <c r="Q47" s="10"/>
      <c r="R47" s="10"/>
      <c r="S47" s="10"/>
      <c r="T47" s="10"/>
      <c r="U47" s="111"/>
      <c r="V47" s="10"/>
      <c r="Z47" s="111"/>
      <c r="AE47" s="111"/>
      <c r="AJ47" s="111"/>
      <c r="AO47" s="111"/>
      <c r="AT47" s="111"/>
      <c r="AY47" s="111"/>
      <c r="BC47" s="197"/>
      <c r="BD47" s="111"/>
      <c r="BI47" s="210"/>
    </row>
    <row r="48" spans="1:61">
      <c r="A48" s="84" t="s">
        <v>130</v>
      </c>
      <c r="B48" s="85">
        <v>20.807000486144872</v>
      </c>
      <c r="C48" s="85">
        <v>19.264943457189016</v>
      </c>
      <c r="D48" s="85">
        <v>18.424515886444819</v>
      </c>
      <c r="E48" s="85">
        <v>20.023909145248055</v>
      </c>
      <c r="F48" s="106">
        <v>19.557823129251702</v>
      </c>
      <c r="G48" s="85">
        <v>20.685959271168276</v>
      </c>
      <c r="H48" s="85">
        <v>21.50537634408602</v>
      </c>
      <c r="I48" s="85">
        <v>21.657528469000422</v>
      </c>
      <c r="J48" s="85">
        <v>22.571189279731993</v>
      </c>
      <c r="K48" s="106">
        <v>21.610482933530591</v>
      </c>
      <c r="L48" s="85">
        <v>22.609877661984594</v>
      </c>
      <c r="M48" s="85">
        <v>21.553090332805073</v>
      </c>
      <c r="N48" s="85">
        <v>21.122994652406419</v>
      </c>
      <c r="O48" s="85">
        <v>20.884235020360677</v>
      </c>
      <c r="P48" s="106">
        <v>21.500881390078067</v>
      </c>
      <c r="Q48" s="85">
        <v>21.032585696148963</v>
      </c>
      <c r="R48" s="85">
        <v>21.8</v>
      </c>
      <c r="S48" s="85">
        <v>21.214465287178498</v>
      </c>
      <c r="T48" s="85">
        <v>21.083427708569271</v>
      </c>
      <c r="U48" s="106">
        <v>21.282495667244365</v>
      </c>
      <c r="V48" s="85">
        <v>21</v>
      </c>
      <c r="W48" s="85">
        <v>21</v>
      </c>
      <c r="X48" s="87">
        <f>+X38/X36*100</f>
        <v>20.892101551480959</v>
      </c>
      <c r="Y48" s="87">
        <f>+Y38/Y36*100</f>
        <v>20.395189003436425</v>
      </c>
      <c r="Z48" s="106">
        <v>20.799054588427797</v>
      </c>
      <c r="AA48" s="87">
        <v>22.6</v>
      </c>
      <c r="AB48" s="87">
        <v>23.7</v>
      </c>
      <c r="AC48" s="87">
        <v>25.4</v>
      </c>
      <c r="AD48" s="87">
        <v>26</v>
      </c>
      <c r="AE48" s="106">
        <v>24.4</v>
      </c>
      <c r="AF48" s="87">
        <v>26.6</v>
      </c>
      <c r="AG48" s="87">
        <v>27.4</v>
      </c>
      <c r="AH48" s="87">
        <v>25.6</v>
      </c>
      <c r="AI48" s="87">
        <v>24.3</v>
      </c>
      <c r="AJ48" s="106">
        <v>26</v>
      </c>
      <c r="AK48" s="87">
        <v>24.982290436835893</v>
      </c>
      <c r="AL48" s="87">
        <v>25</v>
      </c>
      <c r="AM48" s="87">
        <v>24.314462627156125</v>
      </c>
      <c r="AN48" s="87">
        <v>23.726891232845642</v>
      </c>
      <c r="AO48" s="106">
        <v>24.497216225428929</v>
      </c>
      <c r="AP48" s="87">
        <v>25.5</v>
      </c>
      <c r="AQ48" s="87">
        <v>26.2</v>
      </c>
      <c r="AR48" s="87">
        <v>24.5</v>
      </c>
      <c r="AS48" s="87">
        <v>23.4</v>
      </c>
      <c r="AT48" s="106">
        <v>24.9</v>
      </c>
      <c r="AU48" s="87">
        <v>25.75709276378706</v>
      </c>
      <c r="AV48" s="87">
        <v>26.1</v>
      </c>
      <c r="AW48" s="87">
        <v>24.6</v>
      </c>
      <c r="AX48" s="87">
        <v>22.8</v>
      </c>
      <c r="AY48" s="106">
        <v>24.5</v>
      </c>
      <c r="AZ48" s="87">
        <v>23.2</v>
      </c>
      <c r="BA48" s="87">
        <v>24.4</v>
      </c>
      <c r="BB48" s="87">
        <v>24</v>
      </c>
      <c r="BC48" s="87">
        <f>+BC38/BC36*100</f>
        <v>20.379740493963226</v>
      </c>
      <c r="BD48" s="106">
        <f>+BD38/BD36*100</f>
        <v>22.946437053020123</v>
      </c>
      <c r="BE48" s="87">
        <v>20.9</v>
      </c>
      <c r="BF48" s="87">
        <v>19.8</v>
      </c>
      <c r="BG48" s="87">
        <v>17.100000000000001</v>
      </c>
      <c r="BH48" s="215"/>
      <c r="BI48" s="231"/>
    </row>
    <row r="49" spans="1:61">
      <c r="A49" s="84" t="s">
        <v>129</v>
      </c>
      <c r="B49" s="85">
        <v>5.8094312105007289</v>
      </c>
      <c r="C49" s="85">
        <v>6.19951534733441</v>
      </c>
      <c r="D49" s="85">
        <v>6.128971611205114</v>
      </c>
      <c r="E49" s="85">
        <v>6.7941821079896396</v>
      </c>
      <c r="F49" s="106">
        <v>6.2512883941455364</v>
      </c>
      <c r="G49" s="85">
        <v>6.237942122186495</v>
      </c>
      <c r="H49" s="85">
        <v>7.2738772928526245</v>
      </c>
      <c r="I49" s="85">
        <v>7.507380851961198</v>
      </c>
      <c r="J49" s="85">
        <v>7.6005025125628141</v>
      </c>
      <c r="K49" s="106">
        <v>7.1594631723554905</v>
      </c>
      <c r="L49" s="85">
        <v>6.7512460353420929</v>
      </c>
      <c r="M49" s="85">
        <v>7.448494453248812</v>
      </c>
      <c r="N49" s="85">
        <v>7.5821237585943475</v>
      </c>
      <c r="O49" s="85">
        <v>6.6123715338375018</v>
      </c>
      <c r="P49" s="106">
        <v>7.1115588013094939</v>
      </c>
      <c r="Q49" s="85">
        <v>5.8400338552687261</v>
      </c>
      <c r="R49" s="85">
        <v>7.02</v>
      </c>
      <c r="S49" s="85">
        <v>7.4066911622510156</v>
      </c>
      <c r="T49" s="85">
        <v>7.2291430728576831</v>
      </c>
      <c r="U49" s="106">
        <v>6.8977469670710567</v>
      </c>
      <c r="V49" s="85">
        <v>6.2</v>
      </c>
      <c r="W49" s="86">
        <v>7.3</v>
      </c>
      <c r="X49" s="87">
        <f>+X46/X36*100</f>
        <v>7.6692524682651628</v>
      </c>
      <c r="Y49" s="87">
        <f>+Y46/Y36*100</f>
        <v>6.855670103092784</v>
      </c>
      <c r="Z49" s="106">
        <v>7.0087723285305215</v>
      </c>
      <c r="AA49" s="87">
        <v>7.2</v>
      </c>
      <c r="AB49" s="87">
        <v>8.8000000000000007</v>
      </c>
      <c r="AC49" s="87">
        <v>10.1</v>
      </c>
      <c r="AD49" s="87">
        <v>9.5</v>
      </c>
      <c r="AE49" s="106">
        <v>8.9</v>
      </c>
      <c r="AF49" s="87">
        <v>5.9</v>
      </c>
      <c r="AG49" s="87">
        <v>6.3</v>
      </c>
      <c r="AH49" s="87">
        <v>7.6</v>
      </c>
      <c r="AI49" s="87">
        <v>6.8</v>
      </c>
      <c r="AJ49" s="106">
        <v>6.7</v>
      </c>
      <c r="AK49" s="87">
        <v>8.1</v>
      </c>
      <c r="AL49" s="87">
        <v>9.5</v>
      </c>
      <c r="AM49" s="87">
        <v>10</v>
      </c>
      <c r="AN49" s="87">
        <v>8.9</v>
      </c>
      <c r="AO49" s="106">
        <v>9.1608908078627422</v>
      </c>
      <c r="AP49" s="87">
        <v>9.4</v>
      </c>
      <c r="AQ49" s="87">
        <v>10.9</v>
      </c>
      <c r="AR49" s="87">
        <v>10.5</v>
      </c>
      <c r="AS49" s="87">
        <v>9.1</v>
      </c>
      <c r="AT49" s="106">
        <v>10</v>
      </c>
      <c r="AU49" s="87">
        <v>10.604611624694506</v>
      </c>
      <c r="AV49" s="87">
        <v>11.3</v>
      </c>
      <c r="AW49" s="87">
        <v>8.6999999999999993</v>
      </c>
      <c r="AX49" s="87">
        <v>6.6</v>
      </c>
      <c r="AY49" s="106">
        <v>8.8000000000000007</v>
      </c>
      <c r="AZ49" s="87">
        <v>6.8</v>
      </c>
      <c r="BA49" s="87">
        <v>11</v>
      </c>
      <c r="BB49" s="87">
        <v>11.1</v>
      </c>
      <c r="BC49" s="87">
        <f>+BC46/BC36*100</f>
        <v>8.9674865988677919</v>
      </c>
      <c r="BD49" s="106">
        <f>+BD46/BD36*100</f>
        <v>9.5346659609982503</v>
      </c>
      <c r="BE49" s="87">
        <v>10.4</v>
      </c>
      <c r="BF49" s="87">
        <v>11</v>
      </c>
      <c r="BG49" s="87">
        <v>9.6</v>
      </c>
      <c r="BH49" s="215"/>
      <c r="BI49" s="231"/>
    </row>
    <row r="50" spans="1:61">
      <c r="A50" s="84" t="s">
        <v>131</v>
      </c>
      <c r="B50" s="85">
        <v>27.920560747663554</v>
      </c>
      <c r="C50" s="85">
        <v>32.180293501048219</v>
      </c>
      <c r="D50" s="85">
        <v>33.265306122448976</v>
      </c>
      <c r="E50" s="85">
        <v>33.930348258706466</v>
      </c>
      <c r="F50" s="106">
        <v>31.963109354413703</v>
      </c>
      <c r="G50" s="85">
        <v>30.155440414507773</v>
      </c>
      <c r="H50" s="85">
        <v>33.82352941176471</v>
      </c>
      <c r="I50" s="85">
        <v>34.664070107108081</v>
      </c>
      <c r="J50" s="85">
        <v>33.673469387755098</v>
      </c>
      <c r="K50" s="106">
        <v>33.12958435207824</v>
      </c>
      <c r="L50" s="85">
        <v>29.859719438877757</v>
      </c>
      <c r="M50" s="85">
        <v>34.558823529411761</v>
      </c>
      <c r="N50" s="85">
        <v>35.89511754068716</v>
      </c>
      <c r="O50" s="85">
        <v>31.662024141132779</v>
      </c>
      <c r="P50" s="106">
        <v>33.075661747481846</v>
      </c>
      <c r="Q50" s="85">
        <v>27.766599597585511</v>
      </c>
      <c r="R50" s="85">
        <v>32.201834862385319</v>
      </c>
      <c r="S50" s="85">
        <v>34.913400182315407</v>
      </c>
      <c r="T50" s="85">
        <v>34.288272157564911</v>
      </c>
      <c r="U50" s="106">
        <v>32.410423452768725</v>
      </c>
      <c r="V50" s="85">
        <v>29.4</v>
      </c>
      <c r="W50" s="86">
        <v>34.6</v>
      </c>
      <c r="X50" s="87">
        <f>+X46/X38*100</f>
        <v>36.708860759493675</v>
      </c>
      <c r="Y50" s="87">
        <f>+Y46/Y38*100</f>
        <v>33.614153327716934</v>
      </c>
      <c r="Z50" s="106">
        <v>33.697552447552447</v>
      </c>
      <c r="AA50" s="87">
        <v>31.6</v>
      </c>
      <c r="AB50" s="87">
        <v>37.1</v>
      </c>
      <c r="AC50" s="87">
        <v>39.6</v>
      </c>
      <c r="AD50" s="87">
        <v>36.6</v>
      </c>
      <c r="AE50" s="106">
        <v>36.299999999999997</v>
      </c>
      <c r="AF50" s="87">
        <v>22.1</v>
      </c>
      <c r="AG50" s="87">
        <v>23.1</v>
      </c>
      <c r="AH50" s="87">
        <v>29.5</v>
      </c>
      <c r="AI50" s="87">
        <v>28</v>
      </c>
      <c r="AJ50" s="106">
        <v>25.7</v>
      </c>
      <c r="AK50" s="87">
        <v>32.608695652173914</v>
      </c>
      <c r="AL50" s="87">
        <v>38</v>
      </c>
      <c r="AM50" s="87">
        <v>41.06412005457026</v>
      </c>
      <c r="AN50" s="87">
        <v>37.715105162523898</v>
      </c>
      <c r="AO50" s="106">
        <v>37.395640074211499</v>
      </c>
      <c r="AP50" s="87">
        <v>37.1</v>
      </c>
      <c r="AQ50" s="87">
        <v>41.4</v>
      </c>
      <c r="AR50" s="87">
        <v>42.9</v>
      </c>
      <c r="AS50" s="87">
        <v>39</v>
      </c>
      <c r="AT50" s="106">
        <v>40.200000000000003</v>
      </c>
      <c r="AU50" s="87">
        <v>41.171617161716171</v>
      </c>
      <c r="AV50" s="87">
        <v>43.2</v>
      </c>
      <c r="AW50" s="87">
        <v>35.4</v>
      </c>
      <c r="AX50" s="87">
        <v>29</v>
      </c>
      <c r="AY50" s="106">
        <v>36</v>
      </c>
      <c r="AZ50" s="87">
        <v>29.2</v>
      </c>
      <c r="BA50" s="87">
        <v>45.3</v>
      </c>
      <c r="BB50" s="87">
        <v>46.3</v>
      </c>
      <c r="BC50" s="87">
        <f>+BC46/BC38*100</f>
        <v>44.001966568338254</v>
      </c>
      <c r="BD50" s="106">
        <f>+BD46/BD38*100</f>
        <v>41.551836300195163</v>
      </c>
      <c r="BE50" s="87">
        <v>50</v>
      </c>
      <c r="BF50" s="87">
        <v>55.3</v>
      </c>
      <c r="BG50" s="87">
        <v>55.8</v>
      </c>
      <c r="BH50" s="215"/>
      <c r="BI50" s="231"/>
    </row>
    <row r="51" spans="1:61">
      <c r="A51" s="35"/>
      <c r="B51" s="10"/>
      <c r="C51" s="10"/>
      <c r="D51" s="10"/>
      <c r="E51" s="10"/>
      <c r="F51" s="105"/>
      <c r="G51" s="10"/>
      <c r="H51" s="10"/>
      <c r="I51" s="10"/>
      <c r="J51" s="10"/>
      <c r="K51" s="105"/>
      <c r="L51" s="10"/>
      <c r="M51" s="10"/>
      <c r="N51" s="10"/>
      <c r="O51" s="10"/>
      <c r="P51" s="105"/>
      <c r="Q51" s="10"/>
      <c r="R51" s="10"/>
      <c r="S51" s="10"/>
      <c r="T51" s="10"/>
      <c r="U51" s="105"/>
      <c r="V51" s="10"/>
      <c r="W51" s="107"/>
      <c r="X51" s="107"/>
      <c r="Y51" s="107"/>
      <c r="Z51" s="105"/>
      <c r="AA51" s="107"/>
      <c r="AB51" s="107"/>
      <c r="AC51" s="107"/>
      <c r="AD51" s="107"/>
      <c r="AE51" s="105"/>
      <c r="AF51" s="107"/>
      <c r="AG51" s="107"/>
      <c r="AH51" s="107"/>
      <c r="AI51" s="107"/>
      <c r="AJ51" s="105"/>
      <c r="AK51" s="107"/>
      <c r="AL51" s="107"/>
      <c r="AM51" s="107"/>
      <c r="AN51" s="107"/>
      <c r="AO51" s="105"/>
      <c r="AP51" s="107"/>
      <c r="AQ51" s="107"/>
      <c r="AR51" s="107"/>
      <c r="AS51" s="107"/>
      <c r="AT51" s="105"/>
      <c r="AU51" s="107"/>
      <c r="AV51" s="107"/>
      <c r="AW51" s="107"/>
      <c r="AX51" s="107"/>
      <c r="AY51" s="105"/>
      <c r="AZ51" s="107"/>
      <c r="BA51" s="107"/>
      <c r="BB51" s="107"/>
      <c r="BC51" s="107"/>
      <c r="BD51" s="105"/>
      <c r="BE51" s="107"/>
      <c r="BF51" s="107"/>
      <c r="BG51" s="107"/>
      <c r="BH51" s="37"/>
    </row>
    <row r="52" spans="1:61">
      <c r="A52" s="142" t="s">
        <v>166</v>
      </c>
      <c r="B52" s="71">
        <v>5729</v>
      </c>
      <c r="C52" s="71">
        <v>5731</v>
      </c>
      <c r="D52" s="71">
        <v>5860</v>
      </c>
      <c r="E52" s="71">
        <v>5893</v>
      </c>
      <c r="F52" s="112">
        <f>+E52</f>
        <v>5893</v>
      </c>
      <c r="G52" s="71">
        <v>5918</v>
      </c>
      <c r="H52" s="71">
        <v>6010</v>
      </c>
      <c r="I52" s="71">
        <v>6070</v>
      </c>
      <c r="J52" s="71">
        <v>6092</v>
      </c>
      <c r="K52" s="112">
        <f>+J52</f>
        <v>6092</v>
      </c>
      <c r="L52" s="71">
        <v>6020</v>
      </c>
      <c r="M52" s="71">
        <v>6016</v>
      </c>
      <c r="N52" s="71">
        <v>6067</v>
      </c>
      <c r="O52" s="71">
        <v>6331</v>
      </c>
      <c r="P52" s="112">
        <f>+O52</f>
        <v>6331</v>
      </c>
      <c r="Q52" s="71">
        <v>6049</v>
      </c>
      <c r="R52" s="71">
        <v>6140</v>
      </c>
      <c r="S52" s="71">
        <v>6374</v>
      </c>
      <c r="T52" s="71">
        <v>6310</v>
      </c>
      <c r="U52" s="112">
        <v>6310</v>
      </c>
      <c r="V52" s="71">
        <v>6285</v>
      </c>
      <c r="W52" s="71">
        <v>6352</v>
      </c>
      <c r="X52" s="71">
        <v>6654</v>
      </c>
      <c r="Y52" s="71">
        <v>6760.74</v>
      </c>
      <c r="Z52" s="112">
        <v>6760.74</v>
      </c>
      <c r="AA52" s="71">
        <v>6796</v>
      </c>
      <c r="AB52" s="71">
        <v>6804</v>
      </c>
      <c r="AC52" s="71">
        <v>6790</v>
      </c>
      <c r="AD52" s="71">
        <v>6754</v>
      </c>
      <c r="AE52" s="112">
        <v>6754</v>
      </c>
      <c r="AF52" s="71">
        <v>16686</v>
      </c>
      <c r="AG52" s="71">
        <v>15016</v>
      </c>
      <c r="AH52" s="71">
        <v>13799</v>
      </c>
      <c r="AI52" s="71">
        <v>12891</v>
      </c>
      <c r="AJ52" s="112">
        <v>12891</v>
      </c>
      <c r="AK52" s="71">
        <v>12648</v>
      </c>
      <c r="AL52" s="71">
        <v>12282</v>
      </c>
      <c r="AM52" s="71">
        <v>12177</v>
      </c>
      <c r="AN52" s="71">
        <v>12041</v>
      </c>
      <c r="AO52" s="105">
        <v>12041</v>
      </c>
      <c r="AP52" s="71">
        <v>11996</v>
      </c>
      <c r="AQ52" s="71">
        <v>12065</v>
      </c>
      <c r="AR52" s="71">
        <v>12090</v>
      </c>
      <c r="AS52" s="71">
        <v>12130</v>
      </c>
      <c r="AT52" s="105">
        <v>12130</v>
      </c>
      <c r="AU52" s="71">
        <v>12072.4270163</v>
      </c>
      <c r="AV52" s="182">
        <v>12103</v>
      </c>
      <c r="AW52" s="71">
        <f>22519+305</f>
        <v>22824</v>
      </c>
      <c r="AX52" s="71">
        <v>21516</v>
      </c>
      <c r="AY52" s="105">
        <v>21516</v>
      </c>
      <c r="AZ52" s="71">
        <v>20610</v>
      </c>
      <c r="BA52" s="182">
        <v>18723</v>
      </c>
      <c r="BB52" s="71">
        <v>18067</v>
      </c>
      <c r="BC52" s="71">
        <v>18008</v>
      </c>
      <c r="BD52" s="105">
        <v>18008</v>
      </c>
      <c r="BE52" s="71">
        <v>17999</v>
      </c>
      <c r="BF52" s="71">
        <v>18067</v>
      </c>
      <c r="BG52" s="71">
        <v>25742</v>
      </c>
      <c r="BH52" s="72"/>
    </row>
    <row r="53" spans="1:61">
      <c r="F53" s="99"/>
      <c r="K53" s="99"/>
      <c r="P53" s="99"/>
      <c r="U53" s="99"/>
      <c r="Z53" s="99"/>
      <c r="AE53" s="99"/>
      <c r="AJ53" s="99"/>
      <c r="AO53" s="99"/>
      <c r="AT53" s="99"/>
      <c r="AY53" s="99"/>
      <c r="BD53" s="99"/>
      <c r="BI53" s="210"/>
    </row>
    <row r="54" spans="1:61" ht="12.75">
      <c r="A54" s="108" t="s">
        <v>92</v>
      </c>
      <c r="F54" s="99"/>
      <c r="K54" s="99"/>
      <c r="P54" s="99"/>
      <c r="U54" s="99"/>
      <c r="Z54" s="99"/>
      <c r="AE54" s="99"/>
      <c r="AJ54" s="99"/>
      <c r="AO54" s="99"/>
      <c r="AT54" s="99"/>
      <c r="AY54" s="99"/>
      <c r="BD54" s="99"/>
      <c r="BI54" s="210"/>
    </row>
    <row r="55" spans="1:61" s="51" customFormat="1" ht="12.75">
      <c r="A55" s="55" t="s">
        <v>76</v>
      </c>
      <c r="B55" s="89"/>
      <c r="C55" s="89"/>
      <c r="D55" s="89"/>
      <c r="E55" s="89"/>
      <c r="F55" s="102"/>
      <c r="G55" s="90"/>
      <c r="H55" s="91"/>
      <c r="I55" s="91"/>
      <c r="J55" s="91"/>
      <c r="K55" s="102"/>
      <c r="L55" s="91"/>
      <c r="M55" s="91"/>
      <c r="N55" s="91"/>
      <c r="O55" s="91"/>
      <c r="P55" s="102"/>
      <c r="Q55" s="91"/>
      <c r="R55" s="91"/>
      <c r="S55" s="91"/>
      <c r="T55" s="91"/>
      <c r="U55" s="102"/>
      <c r="V55" s="91"/>
      <c r="W55" s="91"/>
      <c r="X55" s="91"/>
      <c r="Y55" s="91"/>
      <c r="Z55" s="102"/>
      <c r="AA55" s="91"/>
      <c r="AB55" s="91"/>
      <c r="AC55" s="91"/>
      <c r="AD55" s="91"/>
      <c r="AE55" s="102"/>
      <c r="AF55" s="91"/>
      <c r="AG55" s="91"/>
      <c r="AH55" s="91"/>
      <c r="AI55" s="91"/>
      <c r="AJ55" s="102"/>
      <c r="AK55" s="91"/>
      <c r="AL55" s="91"/>
      <c r="AM55" s="91"/>
      <c r="AN55" s="91"/>
      <c r="AO55" s="102"/>
      <c r="AP55" s="91"/>
      <c r="AQ55" s="91"/>
      <c r="AR55" s="91"/>
      <c r="AS55" s="91"/>
      <c r="AT55" s="102"/>
      <c r="AU55" s="91"/>
      <c r="AW55" s="91"/>
      <c r="AX55" s="91"/>
      <c r="AY55" s="102"/>
      <c r="AZ55" s="91"/>
      <c r="BB55" s="91"/>
      <c r="BC55" s="91"/>
      <c r="BD55" s="102"/>
      <c r="BE55" s="91"/>
      <c r="BF55" s="91"/>
      <c r="BG55" s="91"/>
      <c r="BH55" s="206"/>
      <c r="BI55" s="210"/>
    </row>
    <row r="56" spans="1:61" s="51" customFormat="1" ht="12.75">
      <c r="A56" s="56" t="s">
        <v>167</v>
      </c>
      <c r="B56" s="89">
        <v>1750.8349046447986</v>
      </c>
      <c r="C56" s="89">
        <v>2093.3596533281066</v>
      </c>
      <c r="D56" s="89">
        <v>2122.4365674924329</v>
      </c>
      <c r="E56" s="92">
        <v>2213.3688745346617</v>
      </c>
      <c r="F56" s="102">
        <v>8180</v>
      </c>
      <c r="G56" s="89">
        <v>1950</v>
      </c>
      <c r="H56" s="89">
        <v>2092</v>
      </c>
      <c r="I56" s="89">
        <v>2060</v>
      </c>
      <c r="J56" s="89">
        <v>2234</v>
      </c>
      <c r="K56" s="102">
        <v>8336</v>
      </c>
      <c r="L56" s="89">
        <v>1867</v>
      </c>
      <c r="M56" s="89">
        <v>2072</v>
      </c>
      <c r="N56" s="89">
        <v>2104</v>
      </c>
      <c r="O56" s="89">
        <v>2191</v>
      </c>
      <c r="P56" s="102">
        <v>8234</v>
      </c>
      <c r="Q56" s="89">
        <v>1915</v>
      </c>
      <c r="R56" s="89">
        <v>2008</v>
      </c>
      <c r="S56" s="89">
        <v>2014</v>
      </c>
      <c r="T56" s="89">
        <v>2261</v>
      </c>
      <c r="U56" s="102">
        <v>8198</v>
      </c>
      <c r="V56" s="89">
        <v>2006</v>
      </c>
      <c r="W56" s="89">
        <v>2252</v>
      </c>
      <c r="X56" s="89">
        <v>2246</v>
      </c>
      <c r="Y56" s="89">
        <v>2428</v>
      </c>
      <c r="Z56" s="102">
        <f>+V56+W56+X56+Y56</f>
        <v>8932</v>
      </c>
      <c r="AA56" s="89">
        <v>2145</v>
      </c>
      <c r="AB56" s="89">
        <v>2355</v>
      </c>
      <c r="AC56" s="89">
        <v>2299</v>
      </c>
      <c r="AD56" s="89">
        <v>2372</v>
      </c>
      <c r="AE56" s="102">
        <v>9171</v>
      </c>
      <c r="AF56" s="89">
        <v>3223</v>
      </c>
      <c r="AG56" s="89">
        <v>4107</v>
      </c>
      <c r="AH56" s="89">
        <v>3965</v>
      </c>
      <c r="AI56" s="89">
        <v>4505</v>
      </c>
      <c r="AJ56" s="102">
        <v>15800</v>
      </c>
      <c r="AK56" s="89">
        <v>4028</v>
      </c>
      <c r="AL56" s="89">
        <v>4211</v>
      </c>
      <c r="AM56" s="89">
        <v>4450</v>
      </c>
      <c r="AN56" s="89">
        <v>4890</v>
      </c>
      <c r="AO56" s="102">
        <v>17579</v>
      </c>
      <c r="AP56" s="89">
        <v>4206</v>
      </c>
      <c r="AQ56" s="89">
        <v>4610</v>
      </c>
      <c r="AR56" s="89">
        <v>4894</v>
      </c>
      <c r="AS56" s="89">
        <v>5182</v>
      </c>
      <c r="AT56" s="102">
        <v>18892</v>
      </c>
      <c r="AU56" s="89">
        <v>4598</v>
      </c>
      <c r="AV56" s="89">
        <v>4564</v>
      </c>
      <c r="AW56" s="89">
        <v>7352</v>
      </c>
      <c r="AX56" s="89">
        <v>10620</v>
      </c>
      <c r="AY56" s="102">
        <v>27134</v>
      </c>
      <c r="AZ56" s="89">
        <v>9530</v>
      </c>
      <c r="BA56" s="89">
        <v>12057</v>
      </c>
      <c r="BB56" s="89">
        <v>10296</v>
      </c>
      <c r="BC56" s="198">
        <v>12873</v>
      </c>
      <c r="BD56" s="102">
        <v>44756</v>
      </c>
      <c r="BE56" s="89">
        <v>12975</v>
      </c>
      <c r="BF56" s="89">
        <v>14197</v>
      </c>
      <c r="BG56" s="89">
        <v>18399</v>
      </c>
      <c r="BH56" s="198"/>
      <c r="BI56" s="231"/>
    </row>
    <row r="57" spans="1:61" s="51" customFormat="1" ht="12.75">
      <c r="A57" s="56" t="s">
        <v>168</v>
      </c>
      <c r="B57" s="89">
        <v>392.82861186998986</v>
      </c>
      <c r="C57" s="89">
        <v>432.91424255463795</v>
      </c>
      <c r="D57" s="89">
        <v>427.91419751022841</v>
      </c>
      <c r="E57" s="92">
        <v>461.3429480651439</v>
      </c>
      <c r="F57" s="102">
        <v>1715</v>
      </c>
      <c r="G57" s="89">
        <v>416</v>
      </c>
      <c r="H57" s="89">
        <v>449</v>
      </c>
      <c r="I57" s="89">
        <v>443</v>
      </c>
      <c r="J57" s="89">
        <v>494</v>
      </c>
      <c r="K57" s="102">
        <v>1802</v>
      </c>
      <c r="L57" s="89">
        <v>423</v>
      </c>
      <c r="M57" s="89">
        <v>468</v>
      </c>
      <c r="N57" s="89">
        <v>482</v>
      </c>
      <c r="O57" s="89">
        <v>488</v>
      </c>
      <c r="P57" s="102">
        <v>1861</v>
      </c>
      <c r="Q57" s="89">
        <v>416</v>
      </c>
      <c r="R57" s="89">
        <v>450</v>
      </c>
      <c r="S57" s="89">
        <v>447</v>
      </c>
      <c r="T57" s="89">
        <v>486</v>
      </c>
      <c r="U57" s="102">
        <v>1799</v>
      </c>
      <c r="V57" s="89">
        <v>438</v>
      </c>
      <c r="W57" s="89">
        <v>477</v>
      </c>
      <c r="X57" s="89">
        <v>493</v>
      </c>
      <c r="Y57" s="89">
        <v>505</v>
      </c>
      <c r="Z57" s="102">
        <f>+V57+W57+X57+Y57</f>
        <v>1913</v>
      </c>
      <c r="AA57" s="89">
        <v>513</v>
      </c>
      <c r="AB57" s="89">
        <v>561</v>
      </c>
      <c r="AC57" s="89">
        <v>574</v>
      </c>
      <c r="AD57" s="89">
        <v>586</v>
      </c>
      <c r="AE57" s="102">
        <v>2234</v>
      </c>
      <c r="AF57" s="89">
        <v>888</v>
      </c>
      <c r="AG57" s="89">
        <v>1117</v>
      </c>
      <c r="AH57" s="89">
        <v>999</v>
      </c>
      <c r="AI57" s="89">
        <v>987</v>
      </c>
      <c r="AJ57" s="102">
        <v>3991</v>
      </c>
      <c r="AK57" s="89">
        <v>1033</v>
      </c>
      <c r="AL57" s="89">
        <v>1072</v>
      </c>
      <c r="AM57" s="89">
        <v>1073</v>
      </c>
      <c r="AN57" s="89">
        <v>1040</v>
      </c>
      <c r="AO57" s="102">
        <v>4218</v>
      </c>
      <c r="AP57" s="89">
        <v>1065</v>
      </c>
      <c r="AQ57" s="89">
        <v>1186</v>
      </c>
      <c r="AR57" s="89">
        <v>1194</v>
      </c>
      <c r="AS57" s="89">
        <v>1182</v>
      </c>
      <c r="AT57" s="102">
        <v>4627</v>
      </c>
      <c r="AU57" s="89">
        <v>1230</v>
      </c>
      <c r="AV57" s="89">
        <v>1224</v>
      </c>
      <c r="AW57" s="89">
        <v>1827</v>
      </c>
      <c r="AX57" s="89">
        <v>2313</v>
      </c>
      <c r="AY57" s="102">
        <v>6594</v>
      </c>
      <c r="AZ57" s="89">
        <v>2153</v>
      </c>
      <c r="BA57" s="89">
        <v>3015</v>
      </c>
      <c r="BB57" s="89">
        <v>2578</v>
      </c>
      <c r="BC57" s="198">
        <v>2529</v>
      </c>
      <c r="BD57" s="102">
        <v>10275</v>
      </c>
      <c r="BE57" s="202">
        <v>2762</v>
      </c>
      <c r="BF57" s="202">
        <v>2897</v>
      </c>
      <c r="BG57" s="202">
        <v>3329</v>
      </c>
      <c r="BH57" s="202"/>
      <c r="BI57" s="231"/>
    </row>
    <row r="58" spans="1:61" s="52" customFormat="1" ht="12.75">
      <c r="A58" s="55" t="s">
        <v>79</v>
      </c>
      <c r="B58" s="93">
        <v>56537</v>
      </c>
      <c r="C58" s="93">
        <v>63235</v>
      </c>
      <c r="D58" s="93">
        <v>61202</v>
      </c>
      <c r="E58" s="93">
        <v>67823</v>
      </c>
      <c r="F58" s="113">
        <v>248797</v>
      </c>
      <c r="G58" s="93">
        <v>63103</v>
      </c>
      <c r="H58" s="93">
        <v>67305</v>
      </c>
      <c r="I58" s="93">
        <v>62786</v>
      </c>
      <c r="J58" s="93">
        <v>69168</v>
      </c>
      <c r="K58" s="113">
        <v>262362</v>
      </c>
      <c r="L58" s="93">
        <v>60979</v>
      </c>
      <c r="M58" s="93">
        <v>65391</v>
      </c>
      <c r="N58" s="93">
        <v>65210</v>
      </c>
      <c r="O58" s="93">
        <v>67477</v>
      </c>
      <c r="P58" s="113">
        <v>259057</v>
      </c>
      <c r="Q58" s="93">
        <v>59644</v>
      </c>
      <c r="R58" s="93">
        <v>63235</v>
      </c>
      <c r="S58" s="93">
        <v>64308</v>
      </c>
      <c r="T58" s="93">
        <v>72178</v>
      </c>
      <c r="U58" s="113">
        <v>259365</v>
      </c>
      <c r="V58" s="93">
        <v>66654</v>
      </c>
      <c r="W58" s="93">
        <v>70109</v>
      </c>
      <c r="X58" s="93">
        <v>73044</v>
      </c>
      <c r="Y58" s="93">
        <v>77854.429999999993</v>
      </c>
      <c r="Z58" s="113">
        <v>287662</v>
      </c>
      <c r="AA58" s="93">
        <v>71749</v>
      </c>
      <c r="AB58" s="93">
        <v>77146</v>
      </c>
      <c r="AC58" s="93">
        <v>80080</v>
      </c>
      <c r="AD58" s="93">
        <v>82218</v>
      </c>
      <c r="AE58" s="113">
        <v>311193</v>
      </c>
      <c r="AF58" s="93">
        <v>122817</v>
      </c>
      <c r="AG58" s="93">
        <v>151562</v>
      </c>
      <c r="AH58" s="93">
        <v>147744</v>
      </c>
      <c r="AI58" s="93">
        <v>152521</v>
      </c>
      <c r="AJ58" s="113">
        <v>574644</v>
      </c>
      <c r="AK58" s="93">
        <v>147439</v>
      </c>
      <c r="AL58" s="93">
        <v>155430</v>
      </c>
      <c r="AM58" s="93">
        <v>165051</v>
      </c>
      <c r="AN58" s="93">
        <v>167735</v>
      </c>
      <c r="AO58" s="113">
        <v>635655</v>
      </c>
      <c r="AP58" s="93">
        <v>162689</v>
      </c>
      <c r="AQ58" s="93">
        <v>173578</v>
      </c>
      <c r="AR58" s="93">
        <v>177155</v>
      </c>
      <c r="AS58" s="93">
        <v>175623</v>
      </c>
      <c r="AT58" s="113">
        <v>689045</v>
      </c>
      <c r="AU58" s="93">
        <v>170103</v>
      </c>
      <c r="AV58" s="93">
        <v>170301</v>
      </c>
      <c r="AW58" s="93">
        <v>288793</v>
      </c>
      <c r="AX58" s="93">
        <v>442069</v>
      </c>
      <c r="AY58" s="113">
        <v>1071266</v>
      </c>
      <c r="AZ58" s="93">
        <v>359975</v>
      </c>
      <c r="BA58" s="93">
        <v>287452</v>
      </c>
      <c r="BB58" s="93">
        <v>300147</v>
      </c>
      <c r="BC58" s="199">
        <v>324831</v>
      </c>
      <c r="BD58" s="113">
        <v>1272405</v>
      </c>
      <c r="BE58" s="203">
        <v>336307</v>
      </c>
      <c r="BF58" s="203">
        <v>349210</v>
      </c>
      <c r="BG58" s="203">
        <v>386702</v>
      </c>
      <c r="BH58" s="203"/>
      <c r="BI58" s="231"/>
    </row>
    <row r="59" spans="1:61" s="52" customFormat="1" ht="12.75">
      <c r="A59" s="115" t="s">
        <v>80</v>
      </c>
      <c r="B59" s="116">
        <v>6948.1686660061523</v>
      </c>
      <c r="C59" s="116">
        <v>6846.1175386200357</v>
      </c>
      <c r="D59" s="116">
        <v>6991.8335595279304</v>
      </c>
      <c r="E59" s="116">
        <v>6802.1607428917023</v>
      </c>
      <c r="F59" s="97">
        <v>6893.1699337210657</v>
      </c>
      <c r="G59" s="116">
        <v>6592.396558008335</v>
      </c>
      <c r="H59" s="116">
        <v>6671.1239878166562</v>
      </c>
      <c r="I59" s="116">
        <v>7055.7130570509353</v>
      </c>
      <c r="J59" s="116">
        <v>7142.0309969928294</v>
      </c>
      <c r="K59" s="97">
        <v>6866</v>
      </c>
      <c r="L59" s="116">
        <v>6936.8143131241904</v>
      </c>
      <c r="M59" s="116">
        <v>7156.9482038812685</v>
      </c>
      <c r="N59" s="116">
        <v>7391.5043704953232</v>
      </c>
      <c r="O59" s="116">
        <v>7232.0938986617657</v>
      </c>
      <c r="P59" s="97">
        <v>7179</v>
      </c>
      <c r="Q59" s="116">
        <v>6966</v>
      </c>
      <c r="R59" s="116">
        <v>7107</v>
      </c>
      <c r="S59" s="116">
        <v>6954</v>
      </c>
      <c r="T59" s="116">
        <v>6738</v>
      </c>
      <c r="U59" s="97">
        <v>6936</v>
      </c>
      <c r="V59" s="116">
        <v>6586</v>
      </c>
      <c r="W59" s="116">
        <v>6795</v>
      </c>
      <c r="X59" s="116">
        <v>6753</v>
      </c>
      <c r="Y59" s="116">
        <v>6470</v>
      </c>
      <c r="Z59" s="97">
        <v>6650</v>
      </c>
      <c r="AA59" s="116">
        <v>7153</v>
      </c>
      <c r="AB59" s="116">
        <v>7273</v>
      </c>
      <c r="AC59" s="116">
        <v>7162</v>
      </c>
      <c r="AD59" s="116">
        <v>7127</v>
      </c>
      <c r="AE59" s="97">
        <v>7179</v>
      </c>
      <c r="AF59" s="116">
        <v>7227</v>
      </c>
      <c r="AG59" s="116">
        <v>7371</v>
      </c>
      <c r="AH59" s="116">
        <v>6762</v>
      </c>
      <c r="AI59" s="116">
        <v>6471</v>
      </c>
      <c r="AJ59" s="97">
        <v>6945</v>
      </c>
      <c r="AK59" s="116">
        <v>7004</v>
      </c>
      <c r="AL59" s="116">
        <v>6897</v>
      </c>
      <c r="AM59" s="116">
        <v>6501</v>
      </c>
      <c r="AN59" s="117">
        <v>6199</v>
      </c>
      <c r="AO59" s="97">
        <v>6635</v>
      </c>
      <c r="AP59" s="116">
        <v>6546</v>
      </c>
      <c r="AQ59" s="116">
        <v>6833</v>
      </c>
      <c r="AR59" s="116">
        <v>6736</v>
      </c>
      <c r="AS59" s="116">
        <v>6730</v>
      </c>
      <c r="AT59" s="97">
        <v>6715</v>
      </c>
      <c r="AU59" s="196">
        <v>7231</v>
      </c>
      <c r="AV59" s="116">
        <v>7187</v>
      </c>
      <c r="AW59" s="116">
        <v>6326</v>
      </c>
      <c r="AX59" s="193">
        <v>5226</v>
      </c>
      <c r="AY59" s="97">
        <v>6155</v>
      </c>
      <c r="AZ59" s="196">
        <v>5981</v>
      </c>
      <c r="BA59" s="116">
        <v>10489</v>
      </c>
      <c r="BB59" s="116">
        <v>8589</v>
      </c>
      <c r="BC59" s="193">
        <v>7786</v>
      </c>
      <c r="BD59" s="97">
        <v>8075</v>
      </c>
      <c r="BE59" s="204">
        <v>8213</v>
      </c>
      <c r="BF59" s="204">
        <v>8296</v>
      </c>
      <c r="BG59" s="204">
        <v>8609</v>
      </c>
      <c r="BH59" s="203"/>
      <c r="BI59" s="231"/>
    </row>
    <row r="60" spans="1:61" s="53" customFormat="1" ht="12.75">
      <c r="A60" s="57"/>
      <c r="B60" s="94"/>
      <c r="C60" s="94"/>
      <c r="D60" s="94"/>
      <c r="E60" s="94"/>
      <c r="F60" s="102"/>
      <c r="G60" s="94"/>
      <c r="H60" s="95"/>
      <c r="I60" s="95"/>
      <c r="J60" s="95"/>
      <c r="K60" s="102"/>
      <c r="L60" s="95"/>
      <c r="M60" s="95"/>
      <c r="N60" s="95"/>
      <c r="O60" s="95"/>
      <c r="P60" s="102"/>
      <c r="Q60" s="95"/>
      <c r="R60" s="95"/>
      <c r="S60" s="95"/>
      <c r="T60" s="95"/>
      <c r="U60" s="102"/>
      <c r="V60" s="95"/>
      <c r="W60" s="95"/>
      <c r="X60" s="95"/>
      <c r="Y60" s="95"/>
      <c r="Z60" s="102"/>
      <c r="AA60" s="167"/>
      <c r="AB60" s="167"/>
      <c r="AC60" s="167"/>
      <c r="AD60" s="167"/>
      <c r="AE60" s="102"/>
      <c r="AF60" s="168"/>
      <c r="AG60" s="168"/>
      <c r="AH60" s="168"/>
      <c r="AI60" s="168"/>
      <c r="AJ60" s="102"/>
      <c r="AK60" s="168"/>
      <c r="AL60" s="168"/>
      <c r="AM60" s="168"/>
      <c r="AN60" s="177"/>
      <c r="AO60" s="102"/>
      <c r="AP60" s="168"/>
      <c r="AQ60" s="168"/>
      <c r="AR60" s="168"/>
      <c r="AS60" s="168"/>
      <c r="AT60" s="102"/>
      <c r="AU60" s="168"/>
      <c r="AV60" s="168"/>
      <c r="AW60" s="168"/>
      <c r="AX60" s="177"/>
      <c r="AY60" s="102"/>
      <c r="AZ60" s="168"/>
      <c r="BA60" s="168"/>
      <c r="BB60" s="168"/>
      <c r="BC60" s="200"/>
      <c r="BD60" s="102"/>
      <c r="BE60" s="205"/>
      <c r="BF60" s="205"/>
      <c r="BG60" s="205"/>
      <c r="BH60" s="205"/>
      <c r="BI60" s="231"/>
    </row>
    <row r="61" spans="1:61" s="51" customFormat="1" ht="12.75">
      <c r="A61" s="55" t="s">
        <v>77</v>
      </c>
      <c r="B61" s="89"/>
      <c r="C61" s="89"/>
      <c r="D61" s="89"/>
      <c r="E61" s="89"/>
      <c r="F61" s="102"/>
      <c r="G61" s="89"/>
      <c r="H61" s="91"/>
      <c r="I61" s="91"/>
      <c r="J61" s="91"/>
      <c r="K61" s="102"/>
      <c r="L61" s="91"/>
      <c r="M61" s="91"/>
      <c r="N61" s="91"/>
      <c r="O61" s="91"/>
      <c r="P61" s="102"/>
      <c r="Q61" s="91"/>
      <c r="R61" s="91"/>
      <c r="S61" s="91"/>
      <c r="T61" s="91"/>
      <c r="U61" s="102"/>
      <c r="V61" s="91"/>
      <c r="W61" s="91"/>
      <c r="X61" s="91"/>
      <c r="Y61" s="91"/>
      <c r="Z61" s="102"/>
      <c r="AA61" s="91"/>
      <c r="AB61" s="91"/>
      <c r="AC61" s="91"/>
      <c r="AD61" s="91"/>
      <c r="AE61" s="102"/>
      <c r="AF61" s="91"/>
      <c r="AG61" s="91"/>
      <c r="AH61" s="91"/>
      <c r="AI61" s="91"/>
      <c r="AJ61" s="102"/>
      <c r="AK61" s="91"/>
      <c r="AL61" s="91"/>
      <c r="AM61" s="91"/>
      <c r="AN61" s="177"/>
      <c r="AO61" s="102"/>
      <c r="AP61" s="91"/>
      <c r="AQ61" s="91"/>
      <c r="AR61" s="91"/>
      <c r="AS61" s="91"/>
      <c r="AT61" s="102"/>
      <c r="AU61" s="91"/>
      <c r="AV61" s="91"/>
      <c r="AW61" s="91"/>
      <c r="AX61" s="177"/>
      <c r="AY61" s="102"/>
      <c r="AZ61" s="91"/>
      <c r="BA61" s="91"/>
      <c r="BB61" s="91"/>
      <c r="BC61" s="200"/>
      <c r="BD61" s="102"/>
      <c r="BE61" s="206"/>
      <c r="BF61" s="206"/>
      <c r="BG61" s="206"/>
      <c r="BH61" s="206"/>
      <c r="BI61" s="231"/>
    </row>
    <row r="62" spans="1:61" s="51" customFormat="1" ht="12.75">
      <c r="A62" s="56" t="s">
        <v>167</v>
      </c>
      <c r="B62" s="92">
        <v>2363.1650953552012</v>
      </c>
      <c r="C62" s="92">
        <v>2858.6403466718925</v>
      </c>
      <c r="D62" s="92">
        <v>3196.5634325075666</v>
      </c>
      <c r="E62" s="92">
        <v>2805.6311254653388</v>
      </c>
      <c r="F62" s="114">
        <v>11224</v>
      </c>
      <c r="G62" s="89">
        <v>2715</v>
      </c>
      <c r="H62" s="89">
        <v>2651</v>
      </c>
      <c r="I62" s="89">
        <v>2682</v>
      </c>
      <c r="J62" s="89">
        <v>2542</v>
      </c>
      <c r="K62" s="114">
        <v>10590</v>
      </c>
      <c r="L62" s="89">
        <v>2547</v>
      </c>
      <c r="M62" s="89">
        <v>2976</v>
      </c>
      <c r="N62" s="89">
        <v>3133</v>
      </c>
      <c r="O62" s="89">
        <v>2966</v>
      </c>
      <c r="P62" s="114">
        <v>11622</v>
      </c>
      <c r="Q62" s="89">
        <v>2811</v>
      </c>
      <c r="R62" s="89">
        <v>2992</v>
      </c>
      <c r="S62" s="89">
        <v>3157</v>
      </c>
      <c r="T62" s="89">
        <v>3037</v>
      </c>
      <c r="U62" s="114">
        <v>11997</v>
      </c>
      <c r="V62" s="89">
        <v>3018</v>
      </c>
      <c r="W62" s="89">
        <v>3233</v>
      </c>
      <c r="X62" s="89">
        <v>3426</v>
      </c>
      <c r="Y62" s="89">
        <v>3392</v>
      </c>
      <c r="Z62" s="102">
        <f>+V62+W62+X62+Y62</f>
        <v>13069</v>
      </c>
      <c r="AA62" s="89">
        <v>3276</v>
      </c>
      <c r="AB62" s="89">
        <v>3349</v>
      </c>
      <c r="AC62" s="89">
        <v>3080</v>
      </c>
      <c r="AD62" s="89">
        <v>2810</v>
      </c>
      <c r="AE62" s="102">
        <v>12514</v>
      </c>
      <c r="AF62" s="89">
        <v>3832</v>
      </c>
      <c r="AG62" s="89">
        <v>4309</v>
      </c>
      <c r="AH62" s="89">
        <v>4317</v>
      </c>
      <c r="AI62" s="89">
        <v>3842</v>
      </c>
      <c r="AJ62" s="102">
        <v>16300</v>
      </c>
      <c r="AK62" s="89">
        <v>4442</v>
      </c>
      <c r="AL62" s="89">
        <v>4662</v>
      </c>
      <c r="AM62" s="89">
        <v>4594</v>
      </c>
      <c r="AN62" s="89">
        <v>3927</v>
      </c>
      <c r="AO62" s="102">
        <v>17625</v>
      </c>
      <c r="AP62" s="89">
        <v>4208</v>
      </c>
      <c r="AQ62" s="89">
        <v>4485</v>
      </c>
      <c r="AR62" s="89">
        <v>4731</v>
      </c>
      <c r="AS62" s="89">
        <v>4656</v>
      </c>
      <c r="AT62" s="102">
        <v>18080</v>
      </c>
      <c r="AU62" s="89">
        <v>4813</v>
      </c>
      <c r="AV62" s="89">
        <v>5118</v>
      </c>
      <c r="AW62" s="89">
        <v>6629</v>
      </c>
      <c r="AX62" s="89">
        <v>7457</v>
      </c>
      <c r="AY62" s="102">
        <v>24017</v>
      </c>
      <c r="AZ62" s="89">
        <v>7144</v>
      </c>
      <c r="BA62" s="89">
        <v>7087</v>
      </c>
      <c r="BB62" s="89">
        <v>7614</v>
      </c>
      <c r="BC62" s="198">
        <v>7088</v>
      </c>
      <c r="BD62" s="102">
        <v>28933</v>
      </c>
      <c r="BE62" s="198">
        <v>9949</v>
      </c>
      <c r="BF62" s="198">
        <v>11751</v>
      </c>
      <c r="BG62" s="198">
        <v>18462</v>
      </c>
      <c r="BH62" s="198"/>
      <c r="BI62" s="231"/>
    </row>
    <row r="63" spans="1:61" s="51" customFormat="1" ht="12.75">
      <c r="A63" s="56" t="s">
        <v>168</v>
      </c>
      <c r="B63" s="89">
        <v>463.17138813001009</v>
      </c>
      <c r="C63" s="89">
        <v>521.08575744536199</v>
      </c>
      <c r="D63" s="89">
        <v>552.08580248977171</v>
      </c>
      <c r="E63" s="92">
        <v>543.65705193485599</v>
      </c>
      <c r="F63" s="102">
        <v>2080</v>
      </c>
      <c r="G63" s="89">
        <v>549</v>
      </c>
      <c r="H63" s="89">
        <v>571</v>
      </c>
      <c r="I63" s="89">
        <v>584</v>
      </c>
      <c r="J63" s="89">
        <v>584</v>
      </c>
      <c r="K63" s="102">
        <v>2288</v>
      </c>
      <c r="L63" s="89">
        <v>575</v>
      </c>
      <c r="M63" s="89">
        <v>620</v>
      </c>
      <c r="N63" s="89">
        <v>625</v>
      </c>
      <c r="O63" s="89">
        <v>588</v>
      </c>
      <c r="P63" s="102">
        <v>2408</v>
      </c>
      <c r="Q63" s="89">
        <v>578</v>
      </c>
      <c r="R63" s="89">
        <v>640</v>
      </c>
      <c r="S63" s="89">
        <v>650</v>
      </c>
      <c r="T63" s="89">
        <v>631</v>
      </c>
      <c r="U63" s="102">
        <v>2499</v>
      </c>
      <c r="V63" s="89">
        <v>616</v>
      </c>
      <c r="W63" s="89">
        <v>673</v>
      </c>
      <c r="X63" s="89">
        <v>692</v>
      </c>
      <c r="Y63" s="89">
        <v>682</v>
      </c>
      <c r="Z63" s="102">
        <f>+V63+W63+X63+Y63</f>
        <v>2663</v>
      </c>
      <c r="AA63" s="89">
        <v>713</v>
      </c>
      <c r="AB63" s="89">
        <v>791</v>
      </c>
      <c r="AC63" s="89">
        <v>793</v>
      </c>
      <c r="AD63" s="89">
        <v>760</v>
      </c>
      <c r="AE63" s="102">
        <v>3057</v>
      </c>
      <c r="AF63" s="89">
        <v>989</v>
      </c>
      <c r="AG63" s="89">
        <v>1191</v>
      </c>
      <c r="AH63" s="89">
        <v>1124</v>
      </c>
      <c r="AI63" s="89">
        <v>1043</v>
      </c>
      <c r="AJ63" s="102">
        <v>4347</v>
      </c>
      <c r="AK63" s="89">
        <v>1083</v>
      </c>
      <c r="AL63" s="89">
        <v>1145</v>
      </c>
      <c r="AM63" s="89">
        <v>1126</v>
      </c>
      <c r="AN63" s="89">
        <v>1052</v>
      </c>
      <c r="AO63" s="102">
        <v>4406</v>
      </c>
      <c r="AP63" s="89">
        <v>1080</v>
      </c>
      <c r="AQ63" s="89">
        <v>1201</v>
      </c>
      <c r="AR63" s="89">
        <v>1165</v>
      </c>
      <c r="AS63" s="89">
        <v>1120</v>
      </c>
      <c r="AT63" s="102">
        <v>4566</v>
      </c>
      <c r="AU63" s="89">
        <v>1194</v>
      </c>
      <c r="AV63" s="89">
        <v>1305</v>
      </c>
      <c r="AW63" s="89">
        <v>1616</v>
      </c>
      <c r="AX63" s="89">
        <v>1808</v>
      </c>
      <c r="AY63" s="102">
        <v>5923</v>
      </c>
      <c r="AZ63" s="89">
        <v>1722</v>
      </c>
      <c r="BA63" s="89">
        <v>1648</v>
      </c>
      <c r="BB63" s="89">
        <v>1725</v>
      </c>
      <c r="BC63" s="198">
        <v>1539</v>
      </c>
      <c r="BD63" s="102">
        <v>6634</v>
      </c>
      <c r="BE63" s="202">
        <v>2026</v>
      </c>
      <c r="BF63" s="202">
        <v>2245</v>
      </c>
      <c r="BG63" s="202">
        <v>2985</v>
      </c>
      <c r="BH63" s="202"/>
      <c r="BI63" s="231"/>
    </row>
    <row r="64" spans="1:61" s="52" customFormat="1" ht="12.75">
      <c r="A64" s="55" t="s">
        <v>78</v>
      </c>
      <c r="B64" s="93">
        <v>169474</v>
      </c>
      <c r="C64" s="93">
        <v>182513</v>
      </c>
      <c r="D64" s="93">
        <v>186333</v>
      </c>
      <c r="E64" s="93">
        <v>168873</v>
      </c>
      <c r="F64" s="113">
        <v>707193</v>
      </c>
      <c r="G64" s="93">
        <v>180538</v>
      </c>
      <c r="H64" s="93">
        <v>188870</v>
      </c>
      <c r="I64" s="93">
        <v>184143</v>
      </c>
      <c r="J64" s="93">
        <v>174310</v>
      </c>
      <c r="K64" s="113">
        <v>727861</v>
      </c>
      <c r="L64" s="93">
        <v>174707</v>
      </c>
      <c r="M64" s="93">
        <v>190729</v>
      </c>
      <c r="N64" s="93">
        <v>185938</v>
      </c>
      <c r="O64" s="93">
        <v>174432</v>
      </c>
      <c r="P64" s="113">
        <v>725806</v>
      </c>
      <c r="Q64" s="93">
        <v>178012</v>
      </c>
      <c r="R64" s="93">
        <v>198612</v>
      </c>
      <c r="S64" s="93">
        <v>200465</v>
      </c>
      <c r="T64" s="93">
        <v>195053</v>
      </c>
      <c r="U64" s="113">
        <v>772142</v>
      </c>
      <c r="V64" s="93">
        <v>195970</v>
      </c>
      <c r="W64" s="93">
        <v>216044</v>
      </c>
      <c r="X64" s="93">
        <v>215673</v>
      </c>
      <c r="Y64" s="93">
        <v>207800.32000000001</v>
      </c>
      <c r="Z64" s="113">
        <f>+V64+W64+X64+Y64</f>
        <v>835487.32000000007</v>
      </c>
      <c r="AA64" s="93">
        <v>204057</v>
      </c>
      <c r="AB64" s="93">
        <v>220023</v>
      </c>
      <c r="AC64" s="93">
        <v>220598</v>
      </c>
      <c r="AD64" s="93">
        <v>210641</v>
      </c>
      <c r="AE64" s="113">
        <v>855319</v>
      </c>
      <c r="AF64" s="93">
        <v>285109</v>
      </c>
      <c r="AG64" s="93">
        <v>345808</v>
      </c>
      <c r="AH64" s="93">
        <v>345463</v>
      </c>
      <c r="AI64" s="93">
        <v>329214</v>
      </c>
      <c r="AJ64" s="113">
        <v>1305594</v>
      </c>
      <c r="AK64" s="93">
        <v>332787</v>
      </c>
      <c r="AL64" s="93">
        <v>358383</v>
      </c>
      <c r="AM64" s="93">
        <v>355291</v>
      </c>
      <c r="AN64" s="93">
        <v>343150</v>
      </c>
      <c r="AO64" s="113">
        <v>1389611</v>
      </c>
      <c r="AP64" s="93">
        <v>346788</v>
      </c>
      <c r="AQ64" s="93">
        <v>369211</v>
      </c>
      <c r="AR64" s="93">
        <v>369143</v>
      </c>
      <c r="AS64" s="93">
        <v>357206</v>
      </c>
      <c r="AT64" s="113">
        <v>1442348</v>
      </c>
      <c r="AU64" s="93">
        <v>359925</v>
      </c>
      <c r="AV64" s="93">
        <v>391333</v>
      </c>
      <c r="AW64" s="93">
        <v>520048</v>
      </c>
      <c r="AX64" s="93">
        <v>635820</v>
      </c>
      <c r="AY64" s="113">
        <v>1907126</v>
      </c>
      <c r="AZ64" s="93">
        <v>575814</v>
      </c>
      <c r="BA64" s="93">
        <v>512138</v>
      </c>
      <c r="BB64" s="93">
        <v>568130</v>
      </c>
      <c r="BC64" s="199">
        <v>548820</v>
      </c>
      <c r="BD64" s="113">
        <v>2204902</v>
      </c>
      <c r="BE64" s="203">
        <v>581019</v>
      </c>
      <c r="BF64" s="203">
        <v>573385</v>
      </c>
      <c r="BG64" s="203">
        <v>633690</v>
      </c>
      <c r="BH64" s="203"/>
      <c r="BI64" s="231"/>
    </row>
    <row r="65" spans="1:61" s="52" customFormat="1" ht="12.75">
      <c r="A65" s="115" t="s">
        <v>81</v>
      </c>
      <c r="B65" s="117">
        <v>2732.9937815240692</v>
      </c>
      <c r="C65" s="117">
        <v>2855.0610501463566</v>
      </c>
      <c r="D65" s="117">
        <v>2962.898694754937</v>
      </c>
      <c r="E65" s="117">
        <v>3219.3248887321006</v>
      </c>
      <c r="F65" s="104">
        <v>2941.2055832000601</v>
      </c>
      <c r="G65" s="117">
        <v>3040.9110547363989</v>
      </c>
      <c r="H65" s="117">
        <v>3023.2435008206703</v>
      </c>
      <c r="I65" s="117">
        <v>3171.4482766111119</v>
      </c>
      <c r="J65" s="117">
        <v>3350.3528196890597</v>
      </c>
      <c r="K65" s="104">
        <v>3144</v>
      </c>
      <c r="L65" s="117">
        <v>3291.2247362727308</v>
      </c>
      <c r="M65" s="117">
        <v>3250.6855276334481</v>
      </c>
      <c r="N65" s="117">
        <v>3361.3354989297509</v>
      </c>
      <c r="O65" s="117">
        <v>3370.9411117226196</v>
      </c>
      <c r="P65" s="104">
        <v>3317.6909532299264</v>
      </c>
      <c r="Q65" s="117">
        <v>3248</v>
      </c>
      <c r="R65" s="117">
        <v>3224</v>
      </c>
      <c r="S65" s="117">
        <v>3242</v>
      </c>
      <c r="T65" s="117">
        <v>3234</v>
      </c>
      <c r="U65" s="104">
        <v>3237</v>
      </c>
      <c r="V65" s="117">
        <v>3142</v>
      </c>
      <c r="W65" s="117">
        <v>3116</v>
      </c>
      <c r="X65" s="117">
        <v>3209</v>
      </c>
      <c r="Y65" s="117">
        <v>3288</v>
      </c>
      <c r="Z65" s="104">
        <v>3187</v>
      </c>
      <c r="AA65" s="117">
        <v>3492</v>
      </c>
      <c r="AB65" s="117">
        <v>3595</v>
      </c>
      <c r="AC65" s="117">
        <v>3597</v>
      </c>
      <c r="AD65" s="117">
        <v>3608</v>
      </c>
      <c r="AE65" s="104">
        <v>3574</v>
      </c>
      <c r="AF65" s="117">
        <v>3470</v>
      </c>
      <c r="AG65" s="117">
        <v>3443</v>
      </c>
      <c r="AH65" s="117">
        <v>3254</v>
      </c>
      <c r="AI65" s="117">
        <v>3168</v>
      </c>
      <c r="AJ65" s="104">
        <v>3329</v>
      </c>
      <c r="AK65" s="117">
        <v>3255</v>
      </c>
      <c r="AL65" s="117">
        <v>3195</v>
      </c>
      <c r="AM65" s="117">
        <v>3169</v>
      </c>
      <c r="AN65" s="180">
        <v>3067</v>
      </c>
      <c r="AO65" s="104">
        <v>3171</v>
      </c>
      <c r="AP65" s="117">
        <v>3114</v>
      </c>
      <c r="AQ65" s="117">
        <v>3253</v>
      </c>
      <c r="AR65" s="117">
        <v>3156</v>
      </c>
      <c r="AS65" s="117">
        <v>3135</v>
      </c>
      <c r="AT65" s="104">
        <v>3166</v>
      </c>
      <c r="AU65" s="117">
        <v>3317</v>
      </c>
      <c r="AV65" s="117">
        <v>3335</v>
      </c>
      <c r="AW65" s="117">
        <v>3107</v>
      </c>
      <c r="AX65" s="194">
        <v>2846</v>
      </c>
      <c r="AY65" s="104">
        <v>3106</v>
      </c>
      <c r="AZ65" s="117">
        <v>2991</v>
      </c>
      <c r="BA65" s="117">
        <v>3218</v>
      </c>
      <c r="BB65" s="117">
        <v>3036</v>
      </c>
      <c r="BC65" s="194">
        <v>2804</v>
      </c>
      <c r="BD65" s="104">
        <v>3009</v>
      </c>
      <c r="BE65" s="204">
        <v>3487</v>
      </c>
      <c r="BF65" s="204">
        <v>3915</v>
      </c>
      <c r="BG65" s="204">
        <v>4711</v>
      </c>
      <c r="BH65" s="203"/>
      <c r="BI65" s="231"/>
    </row>
    <row r="66" spans="1:61">
      <c r="AF66" s="2"/>
      <c r="AG66" s="2"/>
      <c r="AH66" s="2"/>
      <c r="AI66" s="2"/>
      <c r="AJ66" s="2"/>
      <c r="AK66" s="2"/>
      <c r="AL66" s="2"/>
      <c r="AM66" s="2"/>
      <c r="AN66" s="2"/>
      <c r="AP66" s="2"/>
      <c r="AQ66" s="2"/>
      <c r="AR66" s="2"/>
      <c r="AS66" s="2"/>
      <c r="AU66" s="2"/>
      <c r="AV66" s="2"/>
      <c r="AW66" s="2"/>
      <c r="AX66" s="2"/>
      <c r="AZ66" s="2"/>
      <c r="BA66" s="2"/>
      <c r="BB66" s="2"/>
      <c r="BC66" s="2"/>
      <c r="BE66" s="2"/>
      <c r="BF66" s="2"/>
      <c r="BG66" s="2"/>
      <c r="BH66" s="216"/>
      <c r="BI66" s="231"/>
    </row>
    <row r="67" spans="1:61"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218"/>
      <c r="BH67" s="7"/>
    </row>
    <row r="68" spans="1:61">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219"/>
      <c r="BH68" s="7"/>
    </row>
    <row r="69" spans="1:61">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5">AF$3</f>
        <v>Q1 2016</v>
      </c>
      <c r="AG69" s="40" t="str">
        <f t="shared" si="5"/>
        <v>Q2 2016</v>
      </c>
      <c r="AH69" s="40" t="str">
        <f t="shared" si="5"/>
        <v>Q3 2016</v>
      </c>
      <c r="AI69" s="40" t="str">
        <f t="shared" si="5"/>
        <v>Q4 2016</v>
      </c>
      <c r="AJ69" s="41" t="str">
        <f t="shared" si="5"/>
        <v>FY 2016</v>
      </c>
      <c r="AK69" s="40" t="str">
        <f t="shared" si="5"/>
        <v>Q1 2017</v>
      </c>
      <c r="AL69" s="40" t="str">
        <f t="shared" si="5"/>
        <v>Q2 2017</v>
      </c>
      <c r="AM69" s="40" t="str">
        <f t="shared" si="5"/>
        <v>Q3 2017</v>
      </c>
      <c r="AN69" s="40" t="str">
        <f t="shared" si="5"/>
        <v>Q4 2017</v>
      </c>
      <c r="AO69" s="41" t="str">
        <f t="shared" si="5"/>
        <v>FY 2017</v>
      </c>
      <c r="AP69" s="40" t="s">
        <v>123</v>
      </c>
      <c r="AQ69" s="40" t="s">
        <v>124</v>
      </c>
      <c r="AR69" s="40" t="s">
        <v>125</v>
      </c>
      <c r="AS69" s="40" t="s">
        <v>126</v>
      </c>
      <c r="AT69" s="41" t="s">
        <v>127</v>
      </c>
      <c r="AU69" s="40" t="s">
        <v>138</v>
      </c>
      <c r="AV69" s="40" t="s">
        <v>139</v>
      </c>
      <c r="AW69" s="40" t="s">
        <v>140</v>
      </c>
      <c r="AX69" s="40" t="s">
        <v>141</v>
      </c>
      <c r="AY69" s="41" t="s">
        <v>142</v>
      </c>
      <c r="AZ69" s="40" t="s">
        <v>157</v>
      </c>
      <c r="BA69" s="40" t="s">
        <v>158</v>
      </c>
      <c r="BB69" s="40" t="s">
        <v>159</v>
      </c>
      <c r="BC69" s="40" t="s">
        <v>160</v>
      </c>
      <c r="BD69" s="41" t="s">
        <v>161</v>
      </c>
      <c r="BE69" s="40" t="s">
        <v>171</v>
      </c>
      <c r="BF69" s="40" t="s">
        <v>173</v>
      </c>
      <c r="BG69" s="40" t="s">
        <v>174</v>
      </c>
      <c r="BH69" s="212"/>
    </row>
    <row r="70" spans="1:61">
      <c r="A70" s="35" t="s">
        <v>148</v>
      </c>
      <c r="B70" s="10">
        <v>4930</v>
      </c>
      <c r="C70" s="10">
        <v>5256</v>
      </c>
      <c r="D70" s="10">
        <v>5199</v>
      </c>
      <c r="E70" s="10">
        <v>5718</v>
      </c>
      <c r="F70" s="102">
        <v>21103</v>
      </c>
      <c r="G70" s="10">
        <v>5594</v>
      </c>
      <c r="H70" s="10">
        <v>5815</v>
      </c>
      <c r="I70" s="10">
        <v>5646</v>
      </c>
      <c r="J70" s="10">
        <v>5586</v>
      </c>
      <c r="K70" s="102">
        <v>22641</v>
      </c>
      <c r="L70" s="10">
        <v>5785</v>
      </c>
      <c r="M70" s="10">
        <v>5756</v>
      </c>
      <c r="N70" s="10">
        <v>5494</v>
      </c>
      <c r="O70" s="10">
        <v>5619</v>
      </c>
      <c r="P70" s="102">
        <v>22654</v>
      </c>
      <c r="Q70" s="10">
        <v>5666</v>
      </c>
      <c r="R70" s="10">
        <v>5800</v>
      </c>
      <c r="S70" s="10">
        <v>5686</v>
      </c>
      <c r="T70" s="10">
        <v>5964</v>
      </c>
      <c r="U70" s="102">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v>7521</v>
      </c>
      <c r="BC70" s="69">
        <v>7966</v>
      </c>
      <c r="BD70" s="96">
        <f>+SUM(AZ70:BC70)</f>
        <v>30395</v>
      </c>
      <c r="BE70" s="69">
        <v>8056</v>
      </c>
      <c r="BF70" s="69">
        <v>8663</v>
      </c>
      <c r="BG70" s="69">
        <v>8783</v>
      </c>
      <c r="BH70" s="69"/>
      <c r="BI70" s="210"/>
    </row>
    <row r="71" spans="1:61">
      <c r="A71" s="35" t="s">
        <v>8</v>
      </c>
      <c r="B71" s="10">
        <v>3940</v>
      </c>
      <c r="C71" s="10">
        <v>4184</v>
      </c>
      <c r="D71" s="10">
        <v>4199</v>
      </c>
      <c r="E71" s="10">
        <v>4675</v>
      </c>
      <c r="F71" s="103">
        <v>16998</v>
      </c>
      <c r="G71" s="10">
        <v>4547</v>
      </c>
      <c r="H71" s="10">
        <v>4695</v>
      </c>
      <c r="I71" s="10">
        <v>4588</v>
      </c>
      <c r="J71" s="10">
        <v>4531</v>
      </c>
      <c r="K71" s="103">
        <v>18361</v>
      </c>
      <c r="L71" s="10">
        <v>4686</v>
      </c>
      <c r="M71" s="10">
        <v>4623</v>
      </c>
      <c r="N71" s="10">
        <v>4440</v>
      </c>
      <c r="O71" s="10">
        <v>4559</v>
      </c>
      <c r="P71" s="103">
        <v>18308</v>
      </c>
      <c r="Q71" s="10">
        <v>4609</v>
      </c>
      <c r="R71" s="10">
        <v>4688</v>
      </c>
      <c r="S71" s="10">
        <v>4614</v>
      </c>
      <c r="T71" s="10">
        <v>4906</v>
      </c>
      <c r="U71" s="103">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v>5936</v>
      </c>
      <c r="BC71" s="69">
        <v>6379</v>
      </c>
      <c r="BD71" s="96">
        <f t="shared" ref="BD71:BD80" si="6">+SUM(AZ71:BC71)</f>
        <v>24257</v>
      </c>
      <c r="BE71" s="69">
        <v>6399</v>
      </c>
      <c r="BF71" s="69">
        <v>6895</v>
      </c>
      <c r="BG71" s="69">
        <v>7038</v>
      </c>
      <c r="BH71" s="69"/>
      <c r="BI71" s="210"/>
    </row>
    <row r="72" spans="1:61">
      <c r="A72" s="39" t="s">
        <v>9</v>
      </c>
      <c r="B72" s="38">
        <v>990</v>
      </c>
      <c r="C72" s="38">
        <v>1072</v>
      </c>
      <c r="D72" s="38">
        <v>1000</v>
      </c>
      <c r="E72" s="38">
        <v>1043</v>
      </c>
      <c r="F72" s="104">
        <v>4105</v>
      </c>
      <c r="G72" s="38">
        <v>1047</v>
      </c>
      <c r="H72" s="38">
        <v>1120</v>
      </c>
      <c r="I72" s="38">
        <v>1058</v>
      </c>
      <c r="J72" s="38">
        <v>1055</v>
      </c>
      <c r="K72" s="104">
        <v>4280</v>
      </c>
      <c r="L72" s="38">
        <v>1099</v>
      </c>
      <c r="M72" s="38">
        <v>1133</v>
      </c>
      <c r="N72" s="38">
        <v>1054</v>
      </c>
      <c r="O72" s="38">
        <v>1060</v>
      </c>
      <c r="P72" s="104">
        <v>4346</v>
      </c>
      <c r="Q72" s="38">
        <v>1057</v>
      </c>
      <c r="R72" s="38">
        <v>1112</v>
      </c>
      <c r="S72" s="38">
        <v>1072</v>
      </c>
      <c r="T72" s="38">
        <v>1058</v>
      </c>
      <c r="U72" s="104">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v>1585</v>
      </c>
      <c r="BC72" s="70">
        <v>1587</v>
      </c>
      <c r="BD72" s="97">
        <f t="shared" si="6"/>
        <v>6138</v>
      </c>
      <c r="BE72" s="70">
        <v>1657</v>
      </c>
      <c r="BF72" s="70">
        <v>1768</v>
      </c>
      <c r="BG72" s="70">
        <v>1745</v>
      </c>
      <c r="BH72" s="211"/>
      <c r="BI72" s="210"/>
    </row>
    <row r="73" spans="1:61">
      <c r="A73" s="35"/>
      <c r="B73" s="10"/>
      <c r="C73" s="10"/>
      <c r="D73" s="10"/>
      <c r="E73" s="10"/>
      <c r="F73" s="105"/>
      <c r="G73" s="10"/>
      <c r="H73" s="10"/>
      <c r="I73" s="10"/>
      <c r="J73" s="10"/>
      <c r="K73" s="105"/>
      <c r="L73" s="10"/>
      <c r="M73" s="10"/>
      <c r="N73" s="10"/>
      <c r="O73" s="10"/>
      <c r="P73" s="105"/>
      <c r="Q73" s="10"/>
      <c r="R73" s="10"/>
      <c r="S73" s="10"/>
      <c r="T73" s="10"/>
      <c r="U73" s="105"/>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c r="BE73" s="69"/>
      <c r="BF73" s="69"/>
      <c r="BG73" s="69"/>
      <c r="BH73" s="69"/>
      <c r="BI73" s="210"/>
    </row>
    <row r="74" spans="1:61">
      <c r="A74" s="35" t="s">
        <v>10</v>
      </c>
      <c r="B74" s="10">
        <v>242</v>
      </c>
      <c r="C74" s="10">
        <v>242</v>
      </c>
      <c r="D74" s="10">
        <v>243</v>
      </c>
      <c r="E74" s="10">
        <v>246</v>
      </c>
      <c r="F74" s="105">
        <v>973</v>
      </c>
      <c r="G74" s="10">
        <v>246</v>
      </c>
      <c r="H74" s="10">
        <v>258</v>
      </c>
      <c r="I74" s="10">
        <v>258</v>
      </c>
      <c r="J74" s="10">
        <v>272</v>
      </c>
      <c r="K74" s="105">
        <v>1034</v>
      </c>
      <c r="L74" s="10">
        <v>266</v>
      </c>
      <c r="M74" s="10">
        <v>257</v>
      </c>
      <c r="N74" s="10">
        <v>249</v>
      </c>
      <c r="O74" s="10">
        <v>248</v>
      </c>
      <c r="P74" s="105">
        <v>1020</v>
      </c>
      <c r="Q74" s="10">
        <v>244</v>
      </c>
      <c r="R74" s="10">
        <v>239</v>
      </c>
      <c r="S74" s="10">
        <v>246</v>
      </c>
      <c r="T74" s="10">
        <v>246</v>
      </c>
      <c r="U74" s="105">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v>251</v>
      </c>
      <c r="BC74" s="69">
        <v>241</v>
      </c>
      <c r="BD74" s="96">
        <f t="shared" si="6"/>
        <v>1021</v>
      </c>
      <c r="BE74" s="69">
        <v>258</v>
      </c>
      <c r="BF74" s="69">
        <v>272</v>
      </c>
      <c r="BG74" s="69">
        <v>282</v>
      </c>
      <c r="BH74" s="69"/>
      <c r="BI74" s="210"/>
    </row>
    <row r="75" spans="1:61">
      <c r="A75" s="35" t="s">
        <v>0</v>
      </c>
      <c r="B75" s="10">
        <v>555</v>
      </c>
      <c r="C75" s="10">
        <v>553</v>
      </c>
      <c r="D75" s="10">
        <v>510</v>
      </c>
      <c r="E75" s="10">
        <v>581</v>
      </c>
      <c r="F75" s="105">
        <v>2199</v>
      </c>
      <c r="G75" s="10">
        <v>581</v>
      </c>
      <c r="H75" s="10">
        <v>579</v>
      </c>
      <c r="I75" s="10">
        <v>539</v>
      </c>
      <c r="J75" s="10">
        <v>559</v>
      </c>
      <c r="K75" s="105">
        <v>2258</v>
      </c>
      <c r="L75" s="10">
        <v>576</v>
      </c>
      <c r="M75" s="10">
        <v>578</v>
      </c>
      <c r="N75" s="10">
        <v>535</v>
      </c>
      <c r="O75" s="10">
        <v>569</v>
      </c>
      <c r="P75" s="105">
        <v>2258</v>
      </c>
      <c r="Q75" s="10">
        <v>579</v>
      </c>
      <c r="R75" s="10">
        <v>574</v>
      </c>
      <c r="S75" s="10">
        <v>544</v>
      </c>
      <c r="T75" s="10">
        <v>587</v>
      </c>
      <c r="U75" s="105">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v>650</v>
      </c>
      <c r="BC75" s="69">
        <v>705.7</v>
      </c>
      <c r="BD75" s="96">
        <f t="shared" si="6"/>
        <v>2798.7</v>
      </c>
      <c r="BE75" s="69">
        <v>742</v>
      </c>
      <c r="BF75" s="69">
        <v>779</v>
      </c>
      <c r="BG75" s="69">
        <v>761</v>
      </c>
      <c r="BH75" s="69"/>
      <c r="BI75" s="210"/>
    </row>
    <row r="76" spans="1:61">
      <c r="A76" s="39" t="s">
        <v>75</v>
      </c>
      <c r="B76" s="38">
        <v>193</v>
      </c>
      <c r="C76" s="38">
        <v>277</v>
      </c>
      <c r="D76" s="38">
        <v>247</v>
      </c>
      <c r="E76" s="38">
        <v>216</v>
      </c>
      <c r="F76" s="104">
        <v>933</v>
      </c>
      <c r="G76" s="38">
        <v>220</v>
      </c>
      <c r="H76" s="38">
        <v>283</v>
      </c>
      <c r="I76" s="38">
        <v>261</v>
      </c>
      <c r="J76" s="38">
        <v>224</v>
      </c>
      <c r="K76" s="104">
        <v>988</v>
      </c>
      <c r="L76" s="38">
        <v>257</v>
      </c>
      <c r="M76" s="38">
        <v>298</v>
      </c>
      <c r="N76" s="38">
        <v>270</v>
      </c>
      <c r="O76" s="38">
        <v>243</v>
      </c>
      <c r="P76" s="104">
        <v>1068</v>
      </c>
      <c r="Q76" s="38">
        <v>234</v>
      </c>
      <c r="R76" s="38">
        <v>299</v>
      </c>
      <c r="S76" s="38">
        <v>282</v>
      </c>
      <c r="T76" s="38">
        <v>225</v>
      </c>
      <c r="U76" s="104">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v>684</v>
      </c>
      <c r="BC76" s="70">
        <v>640</v>
      </c>
      <c r="BD76" s="97">
        <f t="shared" si="6"/>
        <v>2318</v>
      </c>
      <c r="BE76" s="70">
        <v>657</v>
      </c>
      <c r="BF76" s="70">
        <v>717</v>
      </c>
      <c r="BG76" s="70">
        <v>702</v>
      </c>
      <c r="BH76" s="211"/>
      <c r="BI76" s="210"/>
    </row>
    <row r="77" spans="1:61">
      <c r="A77" s="35"/>
      <c r="B77" s="10"/>
      <c r="C77" s="10"/>
      <c r="D77" s="10"/>
      <c r="E77" s="10"/>
      <c r="F77" s="105"/>
      <c r="G77" s="10"/>
      <c r="H77" s="10"/>
      <c r="I77" s="10"/>
      <c r="J77" s="10"/>
      <c r="K77" s="105"/>
      <c r="L77" s="10"/>
      <c r="M77" s="10"/>
      <c r="N77" s="10"/>
      <c r="O77" s="10"/>
      <c r="P77" s="105"/>
      <c r="Q77" s="10"/>
      <c r="R77" s="10"/>
      <c r="S77" s="10"/>
      <c r="T77" s="10"/>
      <c r="U77" s="105"/>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c r="BE77" s="69"/>
      <c r="BF77" s="69"/>
      <c r="BG77" s="69"/>
      <c r="BH77" s="69"/>
      <c r="BI77" s="210"/>
    </row>
    <row r="78" spans="1:61">
      <c r="A78" s="35" t="s">
        <v>143</v>
      </c>
      <c r="B78" s="10"/>
      <c r="C78" s="10"/>
      <c r="D78" s="10"/>
      <c r="E78" s="10"/>
      <c r="F78" s="105"/>
      <c r="G78" s="10"/>
      <c r="H78" s="10"/>
      <c r="I78" s="10"/>
      <c r="J78" s="10"/>
      <c r="K78" s="105"/>
      <c r="L78" s="10"/>
      <c r="M78" s="10"/>
      <c r="N78" s="10"/>
      <c r="O78" s="10"/>
      <c r="P78" s="105"/>
      <c r="Q78" s="10"/>
      <c r="R78" s="10"/>
      <c r="S78" s="10"/>
      <c r="T78" s="10"/>
      <c r="U78" s="105"/>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209</v>
      </c>
      <c r="BB78" s="69">
        <v>211</v>
      </c>
      <c r="BC78" s="69">
        <v>202</v>
      </c>
      <c r="BD78" s="98">
        <f t="shared" si="6"/>
        <v>828</v>
      </c>
      <c r="BE78" s="69">
        <v>236</v>
      </c>
      <c r="BF78" s="69">
        <v>220</v>
      </c>
      <c r="BG78" s="246">
        <v>196</v>
      </c>
      <c r="BH78" s="231"/>
      <c r="BI78" s="210"/>
    </row>
    <row r="79" spans="1:61">
      <c r="A79" s="35" t="s">
        <v>144</v>
      </c>
      <c r="B79" s="34">
        <v>38</v>
      </c>
      <c r="C79" s="34">
        <v>44</v>
      </c>
      <c r="D79" s="34">
        <v>41</v>
      </c>
      <c r="E79" s="34">
        <v>39</v>
      </c>
      <c r="F79" s="105">
        <v>162</v>
      </c>
      <c r="G79" s="34">
        <v>41</v>
      </c>
      <c r="H79" s="34">
        <v>38</v>
      </c>
      <c r="I79" s="34">
        <v>35</v>
      </c>
      <c r="J79" s="34">
        <v>40</v>
      </c>
      <c r="K79" s="105">
        <v>154</v>
      </c>
      <c r="L79" s="34">
        <v>37</v>
      </c>
      <c r="M79" s="34">
        <v>34</v>
      </c>
      <c r="N79" s="34">
        <v>36</v>
      </c>
      <c r="O79" s="34">
        <v>28</v>
      </c>
      <c r="P79" s="105">
        <v>135</v>
      </c>
      <c r="Q79" s="34">
        <v>32</v>
      </c>
      <c r="R79" s="34">
        <v>30</v>
      </c>
      <c r="S79" s="34">
        <v>36</v>
      </c>
      <c r="T79" s="67">
        <v>0</v>
      </c>
      <c r="U79" s="105">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31</v>
      </c>
      <c r="BB79" s="68">
        <v>25</v>
      </c>
      <c r="BC79" s="68">
        <v>18</v>
      </c>
      <c r="BD79" s="96">
        <f t="shared" si="6"/>
        <v>100</v>
      </c>
      <c r="BE79" s="68">
        <v>18</v>
      </c>
      <c r="BF79" s="68">
        <v>21</v>
      </c>
      <c r="BG79" s="247">
        <v>41</v>
      </c>
      <c r="BH79" s="231"/>
      <c r="BI79" s="210"/>
    </row>
    <row r="80" spans="1:61">
      <c r="A80" s="39" t="s">
        <v>74</v>
      </c>
      <c r="B80" s="38">
        <v>155</v>
      </c>
      <c r="C80" s="38">
        <v>233</v>
      </c>
      <c r="D80" s="38">
        <v>206</v>
      </c>
      <c r="E80" s="38">
        <v>177</v>
      </c>
      <c r="F80" s="104">
        <v>771</v>
      </c>
      <c r="G80" s="38">
        <v>179</v>
      </c>
      <c r="H80" s="38">
        <v>245</v>
      </c>
      <c r="I80" s="38">
        <v>226</v>
      </c>
      <c r="J80" s="38">
        <v>184</v>
      </c>
      <c r="K80" s="104">
        <v>834</v>
      </c>
      <c r="L80" s="38">
        <v>220</v>
      </c>
      <c r="M80" s="38">
        <v>264</v>
      </c>
      <c r="N80" s="38">
        <v>234</v>
      </c>
      <c r="O80" s="38">
        <v>215</v>
      </c>
      <c r="P80" s="104">
        <v>933</v>
      </c>
      <c r="Q80" s="38">
        <v>202</v>
      </c>
      <c r="R80" s="38">
        <v>269</v>
      </c>
      <c r="S80" s="38">
        <v>246</v>
      </c>
      <c r="T80" s="38">
        <v>225</v>
      </c>
      <c r="U80" s="104">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v>448</v>
      </c>
      <c r="BC80" s="70">
        <v>420</v>
      </c>
      <c r="BD80" s="97">
        <f t="shared" si="6"/>
        <v>1390</v>
      </c>
      <c r="BE80" s="70">
        <v>403</v>
      </c>
      <c r="BF80" s="70">
        <v>476</v>
      </c>
      <c r="BG80" s="70">
        <v>465</v>
      </c>
      <c r="BH80" s="211"/>
      <c r="BI80" s="210"/>
    </row>
    <row r="81" spans="1:61">
      <c r="A81" s="35"/>
      <c r="B81" s="10"/>
      <c r="C81" s="10"/>
      <c r="D81" s="10"/>
      <c r="E81" s="10"/>
      <c r="F81" s="111"/>
      <c r="G81" s="10"/>
      <c r="H81" s="10"/>
      <c r="I81" s="10"/>
      <c r="J81" s="10"/>
      <c r="K81" s="111"/>
      <c r="L81" s="10"/>
      <c r="M81" s="10"/>
      <c r="N81" s="10"/>
      <c r="O81" s="10"/>
      <c r="P81" s="111"/>
      <c r="Q81" s="10"/>
      <c r="R81" s="10"/>
      <c r="S81" s="10"/>
      <c r="T81" s="10"/>
      <c r="U81" s="111"/>
      <c r="V81" s="10"/>
      <c r="Z81" s="111"/>
      <c r="AE81" s="111"/>
      <c r="AJ81" s="111"/>
      <c r="AO81" s="111"/>
      <c r="AT81" s="111"/>
      <c r="AY81" s="111"/>
      <c r="BC81" s="197"/>
      <c r="BD81" s="111"/>
      <c r="BI81" s="210"/>
    </row>
    <row r="82" spans="1:61">
      <c r="A82" s="84" t="s">
        <v>130</v>
      </c>
      <c r="B82" s="85">
        <v>20.08113590263692</v>
      </c>
      <c r="C82" s="85">
        <v>20.395738203957382</v>
      </c>
      <c r="D82" s="85">
        <v>19.234468166955185</v>
      </c>
      <c r="E82" s="85">
        <v>18.240643581671915</v>
      </c>
      <c r="F82" s="106">
        <v>19.452210586172583</v>
      </c>
      <c r="G82" s="85">
        <v>18.716481944941009</v>
      </c>
      <c r="H82" s="85">
        <v>19.260533104041272</v>
      </c>
      <c r="I82" s="85">
        <v>18.738930216082181</v>
      </c>
      <c r="J82" s="85">
        <v>18.886501969208737</v>
      </c>
      <c r="K82" s="106">
        <v>18.903758667903361</v>
      </c>
      <c r="L82" s="85">
        <v>18.997407087294725</v>
      </c>
      <c r="M82" s="85">
        <v>19.683808200138987</v>
      </c>
      <c r="N82" s="85">
        <v>19.184564979978159</v>
      </c>
      <c r="O82" s="85">
        <v>18.864566648869904</v>
      </c>
      <c r="P82" s="106">
        <v>19.184250022071158</v>
      </c>
      <c r="Q82" s="85">
        <v>18.655135898340983</v>
      </c>
      <c r="R82" s="85">
        <v>19.172413793103448</v>
      </c>
      <c r="S82" s="85">
        <v>18.853323953570172</v>
      </c>
      <c r="T82" s="85">
        <v>17.739771965124078</v>
      </c>
      <c r="U82" s="106">
        <v>18.597508219415122</v>
      </c>
      <c r="V82" s="85">
        <v>17.899999999999999</v>
      </c>
      <c r="W82" s="86">
        <v>18.3</v>
      </c>
      <c r="X82" s="87">
        <v>17.730614973262032</v>
      </c>
      <c r="Y82" s="87">
        <v>17.445122957583759</v>
      </c>
      <c r="Z82" s="106">
        <v>17.845173569448466</v>
      </c>
      <c r="AA82" s="87">
        <v>18.5</v>
      </c>
      <c r="AB82" s="87">
        <v>18.8</v>
      </c>
      <c r="AC82" s="87">
        <v>17.8</v>
      </c>
      <c r="AD82" s="87">
        <v>17.7</v>
      </c>
      <c r="AE82" s="106">
        <v>18.2</v>
      </c>
      <c r="AF82" s="87">
        <v>18.8</v>
      </c>
      <c r="AG82" s="87">
        <v>18.399999999999999</v>
      </c>
      <c r="AH82" s="87">
        <v>17.5</v>
      </c>
      <c r="AI82" s="87">
        <v>17.2</v>
      </c>
      <c r="AJ82" s="106">
        <v>18</v>
      </c>
      <c r="AK82" s="87">
        <v>18.773745578409539</v>
      </c>
      <c r="AL82" s="87">
        <v>17.100000000000001</v>
      </c>
      <c r="AM82" s="87">
        <v>17.021559755123768</v>
      </c>
      <c r="AN82" s="87">
        <v>16.149307337095948</v>
      </c>
      <c r="AO82" s="106">
        <v>17.262546119437097</v>
      </c>
      <c r="AP82" s="87">
        <v>17</v>
      </c>
      <c r="AQ82" s="87">
        <v>16.8</v>
      </c>
      <c r="AR82" s="87">
        <v>17.600000000000001</v>
      </c>
      <c r="AS82" s="87">
        <v>16.600000000000001</v>
      </c>
      <c r="AT82" s="106">
        <v>17</v>
      </c>
      <c r="AU82" s="87">
        <v>19.266847691927918</v>
      </c>
      <c r="AV82" s="87">
        <v>19.600000000000001</v>
      </c>
      <c r="AW82" s="87">
        <v>19.8</v>
      </c>
      <c r="AX82" s="87">
        <v>19.2</v>
      </c>
      <c r="AY82" s="106">
        <v>19.5</v>
      </c>
      <c r="AZ82" s="87">
        <v>19.399999999999999</v>
      </c>
      <c r="BA82" s="87">
        <v>20.5</v>
      </c>
      <c r="BB82" s="87">
        <v>21.1</v>
      </c>
      <c r="BC82" s="87">
        <f>+BC72/BC70*100</f>
        <v>19.922169219181519</v>
      </c>
      <c r="BD82" s="106">
        <f>+BD72/BD70*100</f>
        <v>20.194110873498929</v>
      </c>
      <c r="BE82" s="87">
        <v>20.6</v>
      </c>
      <c r="BF82" s="87">
        <v>20.399999999999999</v>
      </c>
      <c r="BG82" s="87">
        <v>19.899999999999999</v>
      </c>
      <c r="BH82" s="231"/>
      <c r="BI82" s="217"/>
    </row>
    <row r="83" spans="1:61">
      <c r="A83" s="84" t="s">
        <v>129</v>
      </c>
      <c r="B83" s="85">
        <v>3.1440162271805274</v>
      </c>
      <c r="C83" s="85">
        <v>4.4330289193302885</v>
      </c>
      <c r="D83" s="85">
        <v>3.9623004423927681</v>
      </c>
      <c r="E83" s="85">
        <v>3.0954879328436515</v>
      </c>
      <c r="F83" s="106">
        <v>3.6535089797659097</v>
      </c>
      <c r="G83" s="85">
        <v>3.1998569896317481</v>
      </c>
      <c r="H83" s="85">
        <v>4.2132416165090278</v>
      </c>
      <c r="I83" s="85">
        <v>4.0028338646829615</v>
      </c>
      <c r="J83" s="85">
        <v>3.2939491586108129</v>
      </c>
      <c r="K83" s="106">
        <v>3.6835828806148134</v>
      </c>
      <c r="L83" s="85">
        <v>3.8029386343993083</v>
      </c>
      <c r="M83" s="85">
        <v>4.5865184155663652</v>
      </c>
      <c r="N83" s="85">
        <v>4.2591918456497995</v>
      </c>
      <c r="O83" s="85">
        <v>3.8263036127424805</v>
      </c>
      <c r="P83" s="106">
        <v>4.1184779729849037</v>
      </c>
      <c r="Q83" s="85">
        <v>3.5651253088598658</v>
      </c>
      <c r="R83" s="85">
        <v>4.637931034482758</v>
      </c>
      <c r="S83" s="85">
        <v>4.3264157580021108</v>
      </c>
      <c r="T83" s="85">
        <v>3.755868544600939</v>
      </c>
      <c r="U83" s="106">
        <v>4.070773490223222</v>
      </c>
      <c r="V83" s="85">
        <v>3.3</v>
      </c>
      <c r="W83" s="85">
        <v>4</v>
      </c>
      <c r="X83" s="87">
        <v>3.7098930481283423</v>
      </c>
      <c r="Y83" s="87">
        <v>2.8717610166694172</v>
      </c>
      <c r="Z83" s="106">
        <v>3.4631139062435352</v>
      </c>
      <c r="AA83" s="87">
        <v>3.6</v>
      </c>
      <c r="AB83" s="87">
        <v>4.0999999999999996</v>
      </c>
      <c r="AC83" s="87">
        <v>4</v>
      </c>
      <c r="AD83" s="87">
        <v>3.1</v>
      </c>
      <c r="AE83" s="106">
        <v>3.7</v>
      </c>
      <c r="AF83" s="87">
        <v>3.3</v>
      </c>
      <c r="AG83" s="87">
        <v>4.2</v>
      </c>
      <c r="AH83" s="87">
        <v>4.0999999999999996</v>
      </c>
      <c r="AI83" s="87">
        <v>3.2</v>
      </c>
      <c r="AJ83" s="106">
        <v>3.7</v>
      </c>
      <c r="AK83" s="87">
        <v>4.9521813179614833</v>
      </c>
      <c r="AL83" s="87">
        <v>3.7</v>
      </c>
      <c r="AM83" s="87">
        <v>4.1389406441309555</v>
      </c>
      <c r="AN83" s="87">
        <v>2.9758850692662904</v>
      </c>
      <c r="AO83" s="106">
        <v>3.9213765631632223</v>
      </c>
      <c r="AP83" s="87">
        <v>3.1</v>
      </c>
      <c r="AQ83" s="87">
        <v>4.0999999999999996</v>
      </c>
      <c r="AR83" s="87">
        <v>4.4000000000000004</v>
      </c>
      <c r="AS83" s="87">
        <v>3</v>
      </c>
      <c r="AT83" s="106">
        <v>3.7</v>
      </c>
      <c r="AU83" s="87">
        <v>3.6781041718094301</v>
      </c>
      <c r="AV83" s="87">
        <v>4.3</v>
      </c>
      <c r="AW83" s="87">
        <v>4.5</v>
      </c>
      <c r="AX83" s="87">
        <v>3.4</v>
      </c>
      <c r="AY83" s="106">
        <v>4</v>
      </c>
      <c r="AZ83" s="87">
        <v>3.3</v>
      </c>
      <c r="BA83" s="87">
        <v>3.8</v>
      </c>
      <c r="BB83" s="87">
        <v>6</v>
      </c>
      <c r="BC83" s="87">
        <v>5.3</v>
      </c>
      <c r="BD83" s="106">
        <f>+BD80/BD70*100</f>
        <v>4.5731205790426053</v>
      </c>
      <c r="BE83" s="87">
        <v>5</v>
      </c>
      <c r="BF83" s="87">
        <v>5.5</v>
      </c>
      <c r="BG83" s="87">
        <v>5.3</v>
      </c>
      <c r="BH83" s="231"/>
      <c r="BI83" s="217"/>
    </row>
    <row r="84" spans="1:61">
      <c r="A84" s="84" t="s">
        <v>131</v>
      </c>
      <c r="B84" s="85">
        <v>15.656565656565657</v>
      </c>
      <c r="C84" s="85">
        <v>21.735074626865671</v>
      </c>
      <c r="D84" s="85">
        <v>20.599999999999998</v>
      </c>
      <c r="E84" s="85">
        <v>16.970278044103548</v>
      </c>
      <c r="F84" s="106">
        <v>18.781973203410477</v>
      </c>
      <c r="G84" s="85">
        <v>17.096466093600764</v>
      </c>
      <c r="H84" s="85">
        <v>21.875</v>
      </c>
      <c r="I84" s="85">
        <v>21.361058601134218</v>
      </c>
      <c r="J84" s="85">
        <v>17.440758293838861</v>
      </c>
      <c r="K84" s="106">
        <v>19.485981308411215</v>
      </c>
      <c r="L84" s="85">
        <v>20.018198362147409</v>
      </c>
      <c r="M84" s="85">
        <v>23.300970873786408</v>
      </c>
      <c r="N84" s="85">
        <v>22.2011385199241</v>
      </c>
      <c r="O84" s="85">
        <v>20.283018867924529</v>
      </c>
      <c r="P84" s="106">
        <v>21.468016566958124</v>
      </c>
      <c r="Q84" s="85">
        <v>19.110690633869442</v>
      </c>
      <c r="R84" s="85">
        <v>24.190647482014388</v>
      </c>
      <c r="S84" s="85">
        <v>22.947761194029852</v>
      </c>
      <c r="T84" s="85">
        <v>21.3</v>
      </c>
      <c r="U84" s="106">
        <v>21.888811351477088</v>
      </c>
      <c r="V84" s="85">
        <v>18.399999999999999</v>
      </c>
      <c r="W84" s="86">
        <v>21.7</v>
      </c>
      <c r="X84" s="87">
        <v>20.923656927426958</v>
      </c>
      <c r="Y84" s="87">
        <v>16.461684011352887</v>
      </c>
      <c r="Z84" s="106">
        <v>19.406445629492232</v>
      </c>
      <c r="AA84" s="87">
        <v>19.399999999999999</v>
      </c>
      <c r="AB84" s="87">
        <v>21.9</v>
      </c>
      <c r="AC84" s="87">
        <v>22.4</v>
      </c>
      <c r="AD84" s="87">
        <v>17.8</v>
      </c>
      <c r="AE84" s="106">
        <v>20.399999999999999</v>
      </c>
      <c r="AF84" s="87">
        <v>17.399999999999999</v>
      </c>
      <c r="AG84" s="87">
        <v>22.8</v>
      </c>
      <c r="AH84" s="87">
        <v>23.3</v>
      </c>
      <c r="AI84" s="87">
        <v>18.7</v>
      </c>
      <c r="AJ84" s="106">
        <v>20.6</v>
      </c>
      <c r="AK84" s="87">
        <v>26.378227494766225</v>
      </c>
      <c r="AL84" s="87">
        <v>21.4</v>
      </c>
      <c r="AM84" s="87">
        <v>24.315871774824082</v>
      </c>
      <c r="AN84" s="87">
        <v>18.3</v>
      </c>
      <c r="AO84" s="106">
        <v>22.716096084736144</v>
      </c>
      <c r="AP84" s="87">
        <v>18.5</v>
      </c>
      <c r="AQ84" s="87">
        <v>24.4</v>
      </c>
      <c r="AR84" s="87">
        <v>25.1</v>
      </c>
      <c r="AS84" s="87">
        <v>18.2</v>
      </c>
      <c r="AT84" s="106">
        <v>21.6</v>
      </c>
      <c r="AU84" s="87">
        <v>19.090326713645101</v>
      </c>
      <c r="AV84" s="87">
        <v>22</v>
      </c>
      <c r="AW84" s="87">
        <v>22.4</v>
      </c>
      <c r="AX84" s="87">
        <v>17.8</v>
      </c>
      <c r="AY84" s="106">
        <v>20.3</v>
      </c>
      <c r="AZ84" s="87">
        <v>16.899999999999999</v>
      </c>
      <c r="BA84" s="87">
        <v>18.399999999999999</v>
      </c>
      <c r="BB84" s="87">
        <v>28.3</v>
      </c>
      <c r="BC84" s="87">
        <v>26.5</v>
      </c>
      <c r="BD84" s="106">
        <f>+BD80/BD72*100</f>
        <v>22.645812968393614</v>
      </c>
      <c r="BE84" s="87">
        <v>24.3</v>
      </c>
      <c r="BF84" s="87">
        <v>26.9</v>
      </c>
      <c r="BG84" s="87">
        <v>26.6</v>
      </c>
      <c r="BH84" s="231"/>
      <c r="BI84" s="217"/>
    </row>
    <row r="85" spans="1:61">
      <c r="A85" s="35"/>
      <c r="B85" s="10"/>
      <c r="C85" s="10"/>
      <c r="D85" s="10"/>
      <c r="E85" s="10"/>
      <c r="F85" s="105"/>
      <c r="G85" s="10"/>
      <c r="H85" s="10"/>
      <c r="I85" s="10"/>
      <c r="J85" s="10"/>
      <c r="K85" s="105"/>
      <c r="L85" s="10"/>
      <c r="M85" s="10"/>
      <c r="N85" s="10"/>
      <c r="O85" s="10"/>
      <c r="P85" s="105"/>
      <c r="Q85" s="10"/>
      <c r="R85" s="10"/>
      <c r="S85" s="10"/>
      <c r="T85" s="10"/>
      <c r="U85" s="105"/>
      <c r="V85" s="10"/>
      <c r="W85" s="107"/>
      <c r="X85" s="107"/>
      <c r="Y85" s="107"/>
      <c r="Z85" s="105"/>
      <c r="AA85" s="107"/>
      <c r="AB85" s="107"/>
      <c r="AC85" s="107"/>
      <c r="AD85" s="107"/>
      <c r="AE85" s="105"/>
      <c r="AF85" s="107"/>
      <c r="AG85" s="107"/>
      <c r="AH85" s="107"/>
      <c r="AI85" s="107"/>
      <c r="AJ85" s="105"/>
      <c r="AK85" s="107"/>
      <c r="AL85" s="107"/>
      <c r="AM85" s="107"/>
      <c r="AN85" s="107"/>
      <c r="AO85" s="105"/>
      <c r="AP85" s="107"/>
      <c r="AQ85" s="107"/>
      <c r="AR85" s="107"/>
      <c r="AS85" s="107"/>
      <c r="AT85" s="105"/>
      <c r="AU85" s="107"/>
      <c r="AV85" s="107"/>
      <c r="AW85" s="107"/>
      <c r="AX85" s="107"/>
      <c r="AY85" s="105"/>
      <c r="AZ85" s="107"/>
      <c r="BA85" s="107"/>
      <c r="BB85" s="107"/>
      <c r="BC85" s="107"/>
      <c r="BD85" s="105"/>
      <c r="BE85" s="107"/>
      <c r="BF85" s="107"/>
      <c r="BG85" s="107"/>
    </row>
    <row r="86" spans="1:61">
      <c r="A86" s="142" t="s">
        <v>166</v>
      </c>
      <c r="B86" s="71">
        <v>9886</v>
      </c>
      <c r="C86" s="71">
        <v>9823</v>
      </c>
      <c r="D86" s="71">
        <v>9812</v>
      </c>
      <c r="E86" s="71">
        <v>9777</v>
      </c>
      <c r="F86" s="112">
        <v>9777</v>
      </c>
      <c r="G86" s="71">
        <v>9732</v>
      </c>
      <c r="H86" s="71">
        <v>9731</v>
      </c>
      <c r="I86" s="71">
        <v>9818</v>
      </c>
      <c r="J86" s="71">
        <v>9806</v>
      </c>
      <c r="K86" s="112">
        <v>9806</v>
      </c>
      <c r="L86" s="71">
        <v>9707</v>
      </c>
      <c r="M86" s="71">
        <v>9616</v>
      </c>
      <c r="N86" s="71">
        <v>9630</v>
      </c>
      <c r="O86" s="71">
        <v>9730</v>
      </c>
      <c r="P86" s="112">
        <v>9730</v>
      </c>
      <c r="Q86" s="71">
        <v>9220</v>
      </c>
      <c r="R86" s="71">
        <v>9251</v>
      </c>
      <c r="S86" s="71">
        <v>9433</v>
      </c>
      <c r="T86" s="71">
        <v>9372</v>
      </c>
      <c r="U86" s="112">
        <v>9372</v>
      </c>
      <c r="V86" s="71">
        <v>9457</v>
      </c>
      <c r="W86" s="71">
        <v>9313</v>
      </c>
      <c r="X86" s="71">
        <v>9389</v>
      </c>
      <c r="Y86" s="71">
        <v>9292.18</v>
      </c>
      <c r="Z86" s="112">
        <v>9292.18</v>
      </c>
      <c r="AA86" s="71">
        <v>9206</v>
      </c>
      <c r="AB86" s="71">
        <v>9167</v>
      </c>
      <c r="AC86" s="71">
        <v>9251</v>
      </c>
      <c r="AD86" s="71">
        <v>9280</v>
      </c>
      <c r="AE86" s="112">
        <v>9280</v>
      </c>
      <c r="AF86" s="71">
        <v>11581</v>
      </c>
      <c r="AG86" s="71">
        <v>11931</v>
      </c>
      <c r="AH86" s="71">
        <v>12710</v>
      </c>
      <c r="AI86" s="71">
        <v>12518</v>
      </c>
      <c r="AJ86" s="112">
        <v>12518</v>
      </c>
      <c r="AK86" s="71">
        <v>12576</v>
      </c>
      <c r="AL86" s="71">
        <v>12706</v>
      </c>
      <c r="AM86" s="71">
        <v>12788</v>
      </c>
      <c r="AN86" s="71">
        <v>12998</v>
      </c>
      <c r="AO86" s="112">
        <v>12998</v>
      </c>
      <c r="AP86" s="71">
        <v>13047</v>
      </c>
      <c r="AQ86" s="71">
        <v>13160</v>
      </c>
      <c r="AR86" s="71">
        <v>13345</v>
      </c>
      <c r="AS86" s="71">
        <v>12850</v>
      </c>
      <c r="AT86" s="112">
        <v>12850</v>
      </c>
      <c r="AU86" s="71">
        <v>13181.249206799999</v>
      </c>
      <c r="AV86" s="71">
        <v>13134</v>
      </c>
      <c r="AW86" s="71">
        <v>13493</v>
      </c>
      <c r="AX86" s="71">
        <v>13644</v>
      </c>
      <c r="AY86" s="112">
        <v>13644</v>
      </c>
      <c r="AZ86" s="71">
        <v>15200</v>
      </c>
      <c r="BA86" s="71">
        <v>13408</v>
      </c>
      <c r="BB86" s="71">
        <v>14090</v>
      </c>
      <c r="BC86" s="71">
        <v>14003</v>
      </c>
      <c r="BD86" s="112">
        <v>14003</v>
      </c>
      <c r="BE86" s="71">
        <v>14222</v>
      </c>
      <c r="BF86" s="71">
        <v>15503</v>
      </c>
      <c r="BG86" s="71">
        <v>16942</v>
      </c>
      <c r="BH86" s="231"/>
    </row>
    <row r="87" spans="1:61" ht="1.5" customHeight="1">
      <c r="B87" s="118"/>
      <c r="C87" s="118"/>
      <c r="D87" s="118"/>
      <c r="E87" s="118"/>
      <c r="F87" s="121"/>
      <c r="G87" s="118"/>
      <c r="H87" s="118"/>
      <c r="I87" s="118"/>
      <c r="J87" s="118"/>
      <c r="K87" s="121"/>
      <c r="L87" s="118"/>
      <c r="M87" s="118"/>
      <c r="N87" s="118"/>
      <c r="O87" s="118"/>
      <c r="P87" s="121"/>
      <c r="Q87" s="118"/>
      <c r="R87" s="118"/>
      <c r="S87" s="118"/>
      <c r="T87" s="118"/>
      <c r="U87" s="121"/>
      <c r="V87" s="118"/>
      <c r="W87" s="118"/>
      <c r="X87" s="118"/>
      <c r="Y87" s="118"/>
      <c r="Z87" s="121"/>
      <c r="AA87" s="118"/>
      <c r="AB87" s="118"/>
      <c r="AC87" s="118"/>
      <c r="AD87" s="118"/>
      <c r="AE87" s="121"/>
      <c r="AF87" s="118"/>
      <c r="AG87" s="118"/>
      <c r="AH87" s="118"/>
      <c r="AI87" s="118"/>
      <c r="AJ87" s="121"/>
      <c r="AK87" s="118"/>
      <c r="AL87" s="178"/>
      <c r="AM87" s="118"/>
      <c r="AN87" s="118"/>
      <c r="AO87" s="121"/>
      <c r="AP87" s="118"/>
      <c r="AQ87" s="178"/>
      <c r="AR87" s="118"/>
      <c r="AS87" s="118"/>
      <c r="AT87" s="121"/>
      <c r="AU87" s="178"/>
      <c r="AV87" s="181"/>
      <c r="AW87" s="181"/>
      <c r="AX87" s="195"/>
      <c r="AY87" s="121"/>
      <c r="AZ87" s="178"/>
      <c r="BA87" s="181"/>
      <c r="BB87" s="181"/>
      <c r="BC87" s="195"/>
      <c r="BD87" s="121"/>
      <c r="BE87" s="178"/>
      <c r="BF87" s="178"/>
      <c r="BG87" s="178"/>
      <c r="BH87" s="181"/>
    </row>
    <row r="89" spans="1:61"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7"/>
    </row>
    <row r="90" spans="1:61">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7"/>
    </row>
    <row r="91" spans="1:61">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7">AF$3</f>
        <v>Q1 2016</v>
      </c>
      <c r="AG91" s="40" t="str">
        <f t="shared" si="7"/>
        <v>Q2 2016</v>
      </c>
      <c r="AH91" s="40" t="str">
        <f t="shared" si="7"/>
        <v>Q3 2016</v>
      </c>
      <c r="AI91" s="40" t="str">
        <f t="shared" si="7"/>
        <v>Q4 2016</v>
      </c>
      <c r="AJ91" s="41" t="str">
        <f t="shared" si="7"/>
        <v>FY 2016</v>
      </c>
      <c r="AK91" s="40" t="str">
        <f t="shared" si="7"/>
        <v>Q1 2017</v>
      </c>
      <c r="AL91" s="40" t="str">
        <f t="shared" si="7"/>
        <v>Q2 2017</v>
      </c>
      <c r="AM91" s="40" t="str">
        <f t="shared" si="7"/>
        <v>Q3 2017</v>
      </c>
      <c r="AN91" s="40" t="str">
        <f t="shared" si="7"/>
        <v>Q4 2017</v>
      </c>
      <c r="AO91" s="41" t="str">
        <f t="shared" si="7"/>
        <v>FY 2017</v>
      </c>
      <c r="AP91" s="40" t="s">
        <v>123</v>
      </c>
      <c r="AQ91" s="40" t="s">
        <v>124</v>
      </c>
      <c r="AR91" s="40" t="s">
        <v>125</v>
      </c>
      <c r="AS91" s="40" t="s">
        <v>126</v>
      </c>
      <c r="AT91" s="41" t="s">
        <v>127</v>
      </c>
      <c r="AU91" s="40" t="s">
        <v>138</v>
      </c>
      <c r="AV91" s="40" t="s">
        <v>139</v>
      </c>
      <c r="AW91" s="40" t="s">
        <v>140</v>
      </c>
      <c r="AX91" s="40" t="s">
        <v>141</v>
      </c>
      <c r="AY91" s="41" t="s">
        <v>142</v>
      </c>
      <c r="AZ91" s="40" t="s">
        <v>157</v>
      </c>
      <c r="BA91" s="40" t="s">
        <v>158</v>
      </c>
      <c r="BB91" s="40" t="s">
        <v>159</v>
      </c>
      <c r="BC91" s="40" t="s">
        <v>160</v>
      </c>
      <c r="BD91" s="41" t="s">
        <v>161</v>
      </c>
      <c r="BE91" s="40" t="s">
        <v>171</v>
      </c>
      <c r="BF91" s="40" t="s">
        <v>173</v>
      </c>
      <c r="BG91" s="40" t="s">
        <v>174</v>
      </c>
      <c r="BH91" s="212"/>
    </row>
    <row r="92" spans="1:61">
      <c r="A92" s="35" t="s">
        <v>148</v>
      </c>
      <c r="B92" s="10">
        <v>1196</v>
      </c>
      <c r="C92" s="10">
        <v>1233</v>
      </c>
      <c r="D92" s="10">
        <v>1210</v>
      </c>
      <c r="E92" s="10">
        <v>1222</v>
      </c>
      <c r="F92" s="102">
        <v>4861</v>
      </c>
      <c r="G92" s="10">
        <v>1248</v>
      </c>
      <c r="H92" s="10">
        <v>1259</v>
      </c>
      <c r="I92" s="10">
        <v>1231</v>
      </c>
      <c r="J92" s="10">
        <v>1271</v>
      </c>
      <c r="K92" s="102">
        <v>5009</v>
      </c>
      <c r="L92" s="10">
        <v>1285</v>
      </c>
      <c r="M92" s="10">
        <v>1275</v>
      </c>
      <c r="N92" s="10">
        <v>1286</v>
      </c>
      <c r="O92" s="10">
        <v>1335</v>
      </c>
      <c r="P92" s="102">
        <v>5181</v>
      </c>
      <c r="Q92" s="10">
        <v>1344</v>
      </c>
      <c r="R92" s="10">
        <v>1372</v>
      </c>
      <c r="S92" s="10">
        <v>1374</v>
      </c>
      <c r="T92" s="10">
        <v>1380</v>
      </c>
      <c r="U92" s="102">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v>3388</v>
      </c>
      <c r="BC92" s="69">
        <v>4523</v>
      </c>
      <c r="BD92" s="96">
        <f>+SUM(AZ92:BC92)</f>
        <v>14608</v>
      </c>
      <c r="BE92" s="69">
        <v>3609</v>
      </c>
      <c r="BF92" s="69">
        <v>3997</v>
      </c>
      <c r="BG92" s="69">
        <v>4739</v>
      </c>
      <c r="BH92" s="69"/>
      <c r="BI92" s="210"/>
    </row>
    <row r="93" spans="1:61">
      <c r="A93" s="35" t="s">
        <v>8</v>
      </c>
      <c r="B93" s="10">
        <v>843</v>
      </c>
      <c r="C93" s="10">
        <v>861</v>
      </c>
      <c r="D93" s="10">
        <v>840</v>
      </c>
      <c r="E93" s="10">
        <v>857</v>
      </c>
      <c r="F93" s="103">
        <v>3401</v>
      </c>
      <c r="G93" s="10">
        <v>879</v>
      </c>
      <c r="H93" s="10">
        <v>887</v>
      </c>
      <c r="I93" s="10">
        <v>861</v>
      </c>
      <c r="J93" s="10">
        <v>899</v>
      </c>
      <c r="K93" s="103">
        <v>3526</v>
      </c>
      <c r="L93" s="10">
        <v>934</v>
      </c>
      <c r="M93" s="10">
        <v>914</v>
      </c>
      <c r="N93" s="10">
        <v>917</v>
      </c>
      <c r="O93" s="10">
        <v>978</v>
      </c>
      <c r="P93" s="103">
        <v>3743</v>
      </c>
      <c r="Q93" s="10">
        <v>996</v>
      </c>
      <c r="R93" s="10">
        <v>1012</v>
      </c>
      <c r="S93" s="10">
        <v>1018</v>
      </c>
      <c r="T93" s="10">
        <v>1034</v>
      </c>
      <c r="U93" s="103">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v>2075</v>
      </c>
      <c r="BC93" s="69">
        <v>2994</v>
      </c>
      <c r="BD93" s="96">
        <f t="shared" ref="BD93:BD102" si="8">+SUM(AZ93:BC93)</f>
        <v>9239</v>
      </c>
      <c r="BE93" s="69">
        <v>2261</v>
      </c>
      <c r="BF93" s="69">
        <v>2620</v>
      </c>
      <c r="BG93" s="69">
        <v>3022</v>
      </c>
      <c r="BH93" s="69"/>
      <c r="BI93" s="210"/>
    </row>
    <row r="94" spans="1:61">
      <c r="A94" s="39" t="s">
        <v>9</v>
      </c>
      <c r="B94" s="38">
        <v>353</v>
      </c>
      <c r="C94" s="38">
        <v>372</v>
      </c>
      <c r="D94" s="38">
        <v>370</v>
      </c>
      <c r="E94" s="38">
        <v>365</v>
      </c>
      <c r="F94" s="104">
        <v>1460</v>
      </c>
      <c r="G94" s="38">
        <v>369</v>
      </c>
      <c r="H94" s="38">
        <v>372</v>
      </c>
      <c r="I94" s="38">
        <v>370</v>
      </c>
      <c r="J94" s="38">
        <v>372</v>
      </c>
      <c r="K94" s="104">
        <v>1483</v>
      </c>
      <c r="L94" s="38">
        <v>351</v>
      </c>
      <c r="M94" s="38">
        <v>361</v>
      </c>
      <c r="N94" s="38">
        <v>369</v>
      </c>
      <c r="O94" s="38">
        <v>357</v>
      </c>
      <c r="P94" s="104">
        <v>1438</v>
      </c>
      <c r="Q94" s="38">
        <v>348</v>
      </c>
      <c r="R94" s="38">
        <v>360</v>
      </c>
      <c r="S94" s="38">
        <v>356</v>
      </c>
      <c r="T94" s="38">
        <v>345</v>
      </c>
      <c r="U94" s="104">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v>1313</v>
      </c>
      <c r="BC94" s="70">
        <v>1529</v>
      </c>
      <c r="BD94" s="97">
        <f t="shared" si="8"/>
        <v>5369</v>
      </c>
      <c r="BE94" s="70">
        <v>1348</v>
      </c>
      <c r="BF94" s="70">
        <v>1377</v>
      </c>
      <c r="BG94" s="70">
        <v>1717</v>
      </c>
      <c r="BH94" s="211"/>
      <c r="BI94" s="210"/>
    </row>
    <row r="95" spans="1:61">
      <c r="A95" s="35"/>
      <c r="B95" s="10"/>
      <c r="C95" s="10"/>
      <c r="D95" s="10"/>
      <c r="E95" s="10"/>
      <c r="F95" s="105"/>
      <c r="G95" s="10"/>
      <c r="H95" s="10"/>
      <c r="I95" s="10"/>
      <c r="J95" s="10"/>
      <c r="K95" s="105"/>
      <c r="L95" s="10"/>
      <c r="M95" s="10"/>
      <c r="N95" s="10"/>
      <c r="O95" s="10"/>
      <c r="P95" s="105"/>
      <c r="Q95" s="10"/>
      <c r="R95" s="10"/>
      <c r="S95" s="10"/>
      <c r="T95" s="10"/>
      <c r="U95" s="105"/>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c r="BE95" s="69"/>
      <c r="BF95" s="69"/>
      <c r="BG95" s="69"/>
      <c r="BH95" s="69"/>
      <c r="BI95" s="210"/>
    </row>
    <row r="96" spans="1:61">
      <c r="A96" s="35" t="s">
        <v>10</v>
      </c>
      <c r="B96" s="10">
        <v>134</v>
      </c>
      <c r="C96" s="10">
        <v>129</v>
      </c>
      <c r="D96" s="10">
        <v>136</v>
      </c>
      <c r="E96" s="10">
        <v>118</v>
      </c>
      <c r="F96" s="105">
        <v>517</v>
      </c>
      <c r="G96" s="10">
        <v>134</v>
      </c>
      <c r="H96" s="10">
        <v>141</v>
      </c>
      <c r="I96" s="10">
        <v>137</v>
      </c>
      <c r="J96" s="10">
        <v>114</v>
      </c>
      <c r="K96" s="105">
        <v>526</v>
      </c>
      <c r="L96" s="10">
        <v>123</v>
      </c>
      <c r="M96" s="10">
        <v>124</v>
      </c>
      <c r="N96" s="10">
        <v>130</v>
      </c>
      <c r="O96" s="10">
        <v>125</v>
      </c>
      <c r="P96" s="105">
        <v>502</v>
      </c>
      <c r="Q96" s="10">
        <v>119</v>
      </c>
      <c r="R96" s="10">
        <v>110</v>
      </c>
      <c r="S96" s="10">
        <v>108</v>
      </c>
      <c r="T96" s="10">
        <v>107</v>
      </c>
      <c r="U96" s="105">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v>255</v>
      </c>
      <c r="BC96" s="69">
        <v>301</v>
      </c>
      <c r="BD96" s="96">
        <f t="shared" si="8"/>
        <v>1089</v>
      </c>
      <c r="BE96" s="69">
        <v>281</v>
      </c>
      <c r="BF96" s="69">
        <v>297</v>
      </c>
      <c r="BG96" s="69">
        <v>348</v>
      </c>
      <c r="BH96" s="69"/>
      <c r="BI96" s="210"/>
    </row>
    <row r="97" spans="1:61">
      <c r="A97" s="35" t="s">
        <v>0</v>
      </c>
      <c r="B97" s="10">
        <v>135</v>
      </c>
      <c r="C97" s="10">
        <v>142</v>
      </c>
      <c r="D97" s="10">
        <v>127</v>
      </c>
      <c r="E97" s="10">
        <v>127</v>
      </c>
      <c r="F97" s="105">
        <v>531</v>
      </c>
      <c r="G97" s="10">
        <v>131</v>
      </c>
      <c r="H97" s="10">
        <v>128</v>
      </c>
      <c r="I97" s="10">
        <v>125</v>
      </c>
      <c r="J97" s="10">
        <v>137</v>
      </c>
      <c r="K97" s="105">
        <v>521</v>
      </c>
      <c r="L97" s="10">
        <v>138</v>
      </c>
      <c r="M97" s="10">
        <v>141</v>
      </c>
      <c r="N97" s="10">
        <v>128</v>
      </c>
      <c r="O97" s="10">
        <v>134</v>
      </c>
      <c r="P97" s="105">
        <v>541</v>
      </c>
      <c r="Q97" s="10">
        <v>141</v>
      </c>
      <c r="R97" s="10">
        <v>138</v>
      </c>
      <c r="S97" s="10">
        <v>132</v>
      </c>
      <c r="T97" s="10">
        <v>130</v>
      </c>
      <c r="U97" s="105">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v>344</v>
      </c>
      <c r="BC97" s="69">
        <v>355</v>
      </c>
      <c r="BD97" s="96">
        <f t="shared" si="8"/>
        <v>1449</v>
      </c>
      <c r="BE97" s="69">
        <v>377</v>
      </c>
      <c r="BF97" s="69">
        <v>377</v>
      </c>
      <c r="BG97" s="69">
        <v>418</v>
      </c>
      <c r="BH97" s="69"/>
      <c r="BI97" s="210"/>
    </row>
    <row r="98" spans="1:61">
      <c r="A98" s="39" t="s">
        <v>75</v>
      </c>
      <c r="B98" s="38">
        <v>84</v>
      </c>
      <c r="C98" s="38">
        <v>101</v>
      </c>
      <c r="D98" s="38">
        <v>107</v>
      </c>
      <c r="E98" s="38">
        <v>120</v>
      </c>
      <c r="F98" s="104">
        <v>412</v>
      </c>
      <c r="G98" s="38">
        <v>104</v>
      </c>
      <c r="H98" s="38">
        <v>103</v>
      </c>
      <c r="I98" s="38">
        <v>108</v>
      </c>
      <c r="J98" s="38">
        <v>121</v>
      </c>
      <c r="K98" s="104">
        <v>436</v>
      </c>
      <c r="L98" s="38">
        <v>90</v>
      </c>
      <c r="M98" s="38">
        <v>96</v>
      </c>
      <c r="N98" s="38">
        <v>111</v>
      </c>
      <c r="O98" s="38">
        <v>98</v>
      </c>
      <c r="P98" s="104">
        <v>395</v>
      </c>
      <c r="Q98" s="38">
        <v>88</v>
      </c>
      <c r="R98" s="38">
        <v>112</v>
      </c>
      <c r="S98" s="38">
        <v>116</v>
      </c>
      <c r="T98" s="38">
        <v>108</v>
      </c>
      <c r="U98" s="104">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v>714</v>
      </c>
      <c r="BC98" s="70">
        <v>873</v>
      </c>
      <c r="BD98" s="97">
        <f t="shared" si="8"/>
        <v>2831</v>
      </c>
      <c r="BE98" s="70">
        <v>690</v>
      </c>
      <c r="BF98" s="70">
        <v>703</v>
      </c>
      <c r="BG98" s="70">
        <v>951</v>
      </c>
      <c r="BH98" s="211"/>
      <c r="BI98" s="210"/>
    </row>
    <row r="99" spans="1:61">
      <c r="A99" s="35"/>
      <c r="B99" s="10"/>
      <c r="C99" s="10"/>
      <c r="D99" s="10"/>
      <c r="E99" s="10"/>
      <c r="F99" s="105"/>
      <c r="G99" s="10"/>
      <c r="H99" s="10"/>
      <c r="I99" s="10"/>
      <c r="J99" s="10"/>
      <c r="K99" s="105"/>
      <c r="L99" s="10"/>
      <c r="M99" s="10"/>
      <c r="N99" s="10"/>
      <c r="O99" s="10"/>
      <c r="P99" s="105"/>
      <c r="Q99" s="10"/>
      <c r="R99" s="10"/>
      <c r="S99" s="10"/>
      <c r="T99" s="10"/>
      <c r="U99" s="105"/>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c r="BE99" s="69"/>
      <c r="BF99" s="69"/>
      <c r="BG99" s="69"/>
      <c r="BH99" s="69"/>
      <c r="BI99" s="210"/>
    </row>
    <row r="100" spans="1:61">
      <c r="A100" s="35" t="s">
        <v>143</v>
      </c>
      <c r="B100" s="10"/>
      <c r="C100" s="10"/>
      <c r="D100" s="10"/>
      <c r="E100" s="10"/>
      <c r="F100" s="105"/>
      <c r="G100" s="10"/>
      <c r="H100" s="10"/>
      <c r="I100" s="10"/>
      <c r="J100" s="10"/>
      <c r="K100" s="105"/>
      <c r="L100" s="10"/>
      <c r="M100" s="10"/>
      <c r="N100" s="10"/>
      <c r="O100" s="10"/>
      <c r="P100" s="105"/>
      <c r="Q100" s="10"/>
      <c r="R100" s="10"/>
      <c r="S100" s="10"/>
      <c r="T100" s="10"/>
      <c r="U100" s="105"/>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361</v>
      </c>
      <c r="BB100" s="69">
        <v>342</v>
      </c>
      <c r="BC100" s="69">
        <v>355</v>
      </c>
      <c r="BD100" s="98">
        <f t="shared" si="8"/>
        <v>1422</v>
      </c>
      <c r="BE100" s="69">
        <v>369</v>
      </c>
      <c r="BF100" s="69">
        <v>359</v>
      </c>
      <c r="BG100" s="246">
        <v>378</v>
      </c>
      <c r="BH100" s="231"/>
      <c r="BI100" s="210"/>
    </row>
    <row r="101" spans="1:61">
      <c r="A101" s="35" t="s">
        <v>144</v>
      </c>
      <c r="B101" s="34">
        <v>22</v>
      </c>
      <c r="C101" s="34">
        <v>39</v>
      </c>
      <c r="D101" s="34">
        <v>37</v>
      </c>
      <c r="E101" s="34">
        <v>46</v>
      </c>
      <c r="F101" s="105">
        <v>144</v>
      </c>
      <c r="G101" s="34">
        <v>35</v>
      </c>
      <c r="H101" s="34">
        <v>38</v>
      </c>
      <c r="I101" s="34">
        <v>37</v>
      </c>
      <c r="J101" s="34">
        <v>48</v>
      </c>
      <c r="K101" s="105">
        <v>158</v>
      </c>
      <c r="L101" s="34">
        <v>35</v>
      </c>
      <c r="M101" s="34">
        <v>37</v>
      </c>
      <c r="N101" s="34">
        <v>42</v>
      </c>
      <c r="O101" s="34">
        <v>31</v>
      </c>
      <c r="P101" s="105">
        <v>145</v>
      </c>
      <c r="Q101" s="34">
        <v>43</v>
      </c>
      <c r="R101" s="34">
        <v>36</v>
      </c>
      <c r="S101" s="34">
        <v>45</v>
      </c>
      <c r="T101" s="34">
        <v>44</v>
      </c>
      <c r="U101" s="105">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67</v>
      </c>
      <c r="BB101" s="68">
        <v>60</v>
      </c>
      <c r="BC101" s="68">
        <v>62</v>
      </c>
      <c r="BD101" s="96">
        <f t="shared" si="8"/>
        <v>248</v>
      </c>
      <c r="BE101" s="68">
        <v>58</v>
      </c>
      <c r="BF101" s="68">
        <v>66</v>
      </c>
      <c r="BG101" s="247">
        <v>87</v>
      </c>
      <c r="BH101" s="231"/>
      <c r="BI101" s="210"/>
    </row>
    <row r="102" spans="1:61">
      <c r="A102" s="39" t="s">
        <v>74</v>
      </c>
      <c r="B102" s="38">
        <v>62</v>
      </c>
      <c r="C102" s="38">
        <v>62</v>
      </c>
      <c r="D102" s="38">
        <v>70</v>
      </c>
      <c r="E102" s="38">
        <v>74</v>
      </c>
      <c r="F102" s="104">
        <v>268</v>
      </c>
      <c r="G102" s="38">
        <v>69</v>
      </c>
      <c r="H102" s="38">
        <v>65</v>
      </c>
      <c r="I102" s="38">
        <v>71</v>
      </c>
      <c r="J102" s="38">
        <v>73</v>
      </c>
      <c r="K102" s="104">
        <v>278</v>
      </c>
      <c r="L102" s="38">
        <v>55</v>
      </c>
      <c r="M102" s="38">
        <v>59</v>
      </c>
      <c r="N102" s="38">
        <v>69</v>
      </c>
      <c r="O102" s="38">
        <v>67</v>
      </c>
      <c r="P102" s="104">
        <v>250</v>
      </c>
      <c r="Q102" s="38">
        <v>45</v>
      </c>
      <c r="R102" s="38">
        <v>76</v>
      </c>
      <c r="S102" s="38">
        <v>71</v>
      </c>
      <c r="T102" s="38">
        <v>64</v>
      </c>
      <c r="U102" s="104">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v>312</v>
      </c>
      <c r="BC102" s="70">
        <v>456</v>
      </c>
      <c r="BD102" s="97">
        <f t="shared" si="8"/>
        <v>1161</v>
      </c>
      <c r="BE102" s="70">
        <v>263</v>
      </c>
      <c r="BF102" s="70">
        <v>278</v>
      </c>
      <c r="BG102" s="70">
        <v>486</v>
      </c>
      <c r="BH102" s="211"/>
      <c r="BI102" s="210"/>
    </row>
    <row r="103" spans="1:61">
      <c r="A103" s="35"/>
      <c r="B103" s="10"/>
      <c r="C103" s="10"/>
      <c r="D103" s="10"/>
      <c r="E103" s="10"/>
      <c r="F103" s="111"/>
      <c r="G103" s="10"/>
      <c r="H103" s="10"/>
      <c r="I103" s="10"/>
      <c r="J103" s="10"/>
      <c r="K103" s="111"/>
      <c r="L103" s="10"/>
      <c r="M103" s="10"/>
      <c r="N103" s="10"/>
      <c r="O103" s="10"/>
      <c r="P103" s="111"/>
      <c r="Q103" s="10"/>
      <c r="R103" s="10"/>
      <c r="S103" s="10"/>
      <c r="T103" s="10"/>
      <c r="U103" s="111"/>
      <c r="V103" s="10"/>
      <c r="Z103" s="111"/>
      <c r="AE103" s="111"/>
      <c r="AJ103" s="111"/>
      <c r="AO103" s="111"/>
      <c r="AT103" s="111"/>
      <c r="AY103" s="111"/>
      <c r="BC103" s="197"/>
      <c r="BD103" s="111"/>
      <c r="BI103" s="210"/>
    </row>
    <row r="104" spans="1:61">
      <c r="A104" s="84" t="s">
        <v>130</v>
      </c>
      <c r="B104" s="85">
        <v>29.515050167224082</v>
      </c>
      <c r="C104" s="85">
        <v>30.170316301703163</v>
      </c>
      <c r="D104" s="85">
        <v>30.578512396694212</v>
      </c>
      <c r="E104" s="85">
        <v>29.869067103109657</v>
      </c>
      <c r="F104" s="106">
        <v>30.034972227936642</v>
      </c>
      <c r="G104" s="85">
        <v>29.567307692307693</v>
      </c>
      <c r="H104" s="85">
        <v>29.547259729944404</v>
      </c>
      <c r="I104" s="85">
        <v>30.056864337936638</v>
      </c>
      <c r="J104" s="85">
        <v>29.268292682926827</v>
      </c>
      <c r="K104" s="106">
        <v>29.606707925733676</v>
      </c>
      <c r="L104" s="85">
        <v>27.315175097276263</v>
      </c>
      <c r="M104" s="85">
        <v>28.313725490196077</v>
      </c>
      <c r="N104" s="85">
        <v>28.693623639191291</v>
      </c>
      <c r="O104" s="85">
        <v>26.741573033707866</v>
      </c>
      <c r="P104" s="106">
        <v>27.755259602393362</v>
      </c>
      <c r="Q104" s="85">
        <v>25.892857142857146</v>
      </c>
      <c r="R104" s="85">
        <v>26.239067055393583</v>
      </c>
      <c r="S104" s="85">
        <v>25.909752547307129</v>
      </c>
      <c r="T104" s="85">
        <v>25.018129079042783</v>
      </c>
      <c r="U104" s="106">
        <v>25.763393673432073</v>
      </c>
      <c r="V104" s="85">
        <v>24.5</v>
      </c>
      <c r="W104" s="86">
        <v>24.7</v>
      </c>
      <c r="X104" s="87">
        <f>+X94/X92*100</f>
        <v>24.288688410825817</v>
      </c>
      <c r="Y104" s="87">
        <f>+Y94/Y92*100</f>
        <v>23.979261179520414</v>
      </c>
      <c r="Z104" s="106">
        <v>24.367254320125674</v>
      </c>
      <c r="AA104" s="87">
        <v>22.9</v>
      </c>
      <c r="AB104" s="87">
        <v>23.9</v>
      </c>
      <c r="AC104" s="87">
        <v>24.3</v>
      </c>
      <c r="AD104" s="87">
        <v>24.2</v>
      </c>
      <c r="AE104" s="106">
        <v>23.8</v>
      </c>
      <c r="AF104" s="87">
        <v>26.2</v>
      </c>
      <c r="AG104" s="87">
        <v>27.8</v>
      </c>
      <c r="AH104" s="87">
        <v>27.4</v>
      </c>
      <c r="AI104" s="87">
        <v>26.5</v>
      </c>
      <c r="AJ104" s="106">
        <v>27</v>
      </c>
      <c r="AK104" s="87">
        <v>25.056011949215833</v>
      </c>
      <c r="AL104" s="87">
        <v>23.7</v>
      </c>
      <c r="AM104" s="87">
        <v>23.43126586869786</v>
      </c>
      <c r="AN104" s="87">
        <v>23.954877239548772</v>
      </c>
      <c r="AO104" s="106">
        <v>24.027459954233411</v>
      </c>
      <c r="AP104" s="87">
        <v>24.5</v>
      </c>
      <c r="AQ104" s="87">
        <v>23.8</v>
      </c>
      <c r="AR104" s="87">
        <v>22.2</v>
      </c>
      <c r="AS104" s="87">
        <v>21.7</v>
      </c>
      <c r="AT104" s="106">
        <v>22.9</v>
      </c>
      <c r="AU104" s="87">
        <v>36.930141029845856</v>
      </c>
      <c r="AV104" s="87">
        <v>37.700000000000003</v>
      </c>
      <c r="AW104" s="87">
        <v>36.200000000000003</v>
      </c>
      <c r="AX104" s="87">
        <v>29.6</v>
      </c>
      <c r="AY104" s="106">
        <v>34.5</v>
      </c>
      <c r="AZ104" s="87">
        <v>36.5</v>
      </c>
      <c r="BA104" s="87">
        <v>39</v>
      </c>
      <c r="BB104" s="87">
        <v>38.799999999999997</v>
      </c>
      <c r="BC104" s="87">
        <f>+BC94/BC92*100</f>
        <v>33.80499668361707</v>
      </c>
      <c r="BD104" s="106">
        <f>+BD94/BD92*100</f>
        <v>36.753833515881709</v>
      </c>
      <c r="BE104" s="87">
        <v>37.4</v>
      </c>
      <c r="BF104" s="87">
        <v>34.5</v>
      </c>
      <c r="BG104" s="87">
        <v>36.200000000000003</v>
      </c>
      <c r="BH104" s="231"/>
      <c r="BI104" s="217"/>
    </row>
    <row r="105" spans="1:61">
      <c r="A105" s="84" t="s">
        <v>129</v>
      </c>
      <c r="B105" s="85">
        <v>5.183946488294314</v>
      </c>
      <c r="C105" s="85">
        <v>5.02838605028386</v>
      </c>
      <c r="D105" s="85">
        <v>5.785123966942149</v>
      </c>
      <c r="E105" s="85">
        <v>6.0556464811783961</v>
      </c>
      <c r="F105" s="106">
        <v>5.5132688747171361</v>
      </c>
      <c r="G105" s="85">
        <v>5.5288461538461533</v>
      </c>
      <c r="H105" s="85">
        <v>5.1628276409849088</v>
      </c>
      <c r="I105" s="85">
        <v>5.767668562144598</v>
      </c>
      <c r="J105" s="85">
        <v>5.7435090479937054</v>
      </c>
      <c r="K105" s="106">
        <v>5.5500099820323419</v>
      </c>
      <c r="L105" s="85">
        <v>4.2801556420233462</v>
      </c>
      <c r="M105" s="85">
        <v>4.6274509803921564</v>
      </c>
      <c r="N105" s="85">
        <v>5.3654743390357691</v>
      </c>
      <c r="O105" s="85">
        <v>5.0187265917602994</v>
      </c>
      <c r="P105" s="106">
        <v>4.8253232966608763</v>
      </c>
      <c r="Q105" s="85">
        <v>3.3482142857142856</v>
      </c>
      <c r="R105" s="85">
        <v>5.5393586005830908</v>
      </c>
      <c r="S105" s="85">
        <v>5.1673944687045124</v>
      </c>
      <c r="T105" s="85">
        <v>4.5685279187817258</v>
      </c>
      <c r="U105" s="106">
        <v>4.6626439934174435</v>
      </c>
      <c r="V105" s="87">
        <f>+V102/V92*100</f>
        <v>3.4200743494423791</v>
      </c>
      <c r="W105" s="87">
        <f>+W102/W92*100</f>
        <v>4.7857142857142856</v>
      </c>
      <c r="X105" s="87">
        <f>+X102/X92*100</f>
        <v>4.9271339347675225</v>
      </c>
      <c r="Y105" s="87">
        <f>+Y102/Y92*100</f>
        <v>5.8327932598833439</v>
      </c>
      <c r="Z105" s="106">
        <v>4.7826845871879904</v>
      </c>
      <c r="AA105" s="87">
        <v>2.5</v>
      </c>
      <c r="AB105" s="87">
        <v>4.5</v>
      </c>
      <c r="AC105" s="87">
        <v>5.0999999999999996</v>
      </c>
      <c r="AD105" s="87">
        <v>4.0999999999999996</v>
      </c>
      <c r="AE105" s="106">
        <v>4.0999999999999996</v>
      </c>
      <c r="AF105" s="87">
        <v>2.2999999999999998</v>
      </c>
      <c r="AG105" s="87">
        <v>3.7</v>
      </c>
      <c r="AH105" s="87">
        <v>4.2</v>
      </c>
      <c r="AI105" s="87">
        <v>5.2</v>
      </c>
      <c r="AJ105" s="106">
        <v>4</v>
      </c>
      <c r="AK105" s="87">
        <v>2.4645257654966395</v>
      </c>
      <c r="AL105" s="87">
        <v>4.4000000000000004</v>
      </c>
      <c r="AM105" s="87">
        <v>4.1712005803409502</v>
      </c>
      <c r="AN105" s="87">
        <v>6.1380225613802253</v>
      </c>
      <c r="AO105" s="106">
        <v>4.3478260869565215</v>
      </c>
      <c r="AP105" s="87">
        <v>4.5</v>
      </c>
      <c r="AQ105" s="87">
        <v>5.6</v>
      </c>
      <c r="AR105" s="87">
        <v>5.4</v>
      </c>
      <c r="AS105" s="87">
        <v>5.8</v>
      </c>
      <c r="AT105" s="106">
        <v>5.4</v>
      </c>
      <c r="AU105" s="87">
        <v>6.3299442440144311</v>
      </c>
      <c r="AV105" s="87">
        <v>7.7</v>
      </c>
      <c r="AW105" s="87">
        <v>6.9</v>
      </c>
      <c r="AX105" s="87">
        <v>7.2</v>
      </c>
      <c r="AY105" s="106">
        <v>7</v>
      </c>
      <c r="AZ105" s="87">
        <v>4.5999999999999996</v>
      </c>
      <c r="BA105" s="87">
        <v>7.2</v>
      </c>
      <c r="BB105" s="87">
        <v>9.1999999999999993</v>
      </c>
      <c r="BC105" s="87">
        <v>10.1</v>
      </c>
      <c r="BD105" s="106">
        <f>+BD102/BD92*100</f>
        <v>7.9476998904709744</v>
      </c>
      <c r="BE105" s="87">
        <v>7.3</v>
      </c>
      <c r="BF105" s="87">
        <v>7</v>
      </c>
      <c r="BG105" s="87">
        <v>10.3</v>
      </c>
      <c r="BH105" s="231"/>
      <c r="BI105" s="217"/>
    </row>
    <row r="106" spans="1:61">
      <c r="A106" s="84" t="s">
        <v>131</v>
      </c>
      <c r="B106" s="85">
        <v>17.563739376770538</v>
      </c>
      <c r="C106" s="85">
        <v>16.666666666666664</v>
      </c>
      <c r="D106" s="85">
        <v>18.918918918918919</v>
      </c>
      <c r="E106" s="85">
        <v>20.273972602739725</v>
      </c>
      <c r="F106" s="106">
        <v>18.356164383561644</v>
      </c>
      <c r="G106" s="85">
        <v>18.699186991869919</v>
      </c>
      <c r="H106" s="85">
        <v>17.473118279569892</v>
      </c>
      <c r="I106" s="85">
        <v>19.189189189189189</v>
      </c>
      <c r="J106" s="85">
        <v>19.623655913978492</v>
      </c>
      <c r="K106" s="106">
        <v>18.745785569790964</v>
      </c>
      <c r="L106" s="85">
        <v>15.669515669515668</v>
      </c>
      <c r="M106" s="85">
        <v>16.343490304709142</v>
      </c>
      <c r="N106" s="85">
        <v>18.699186991869919</v>
      </c>
      <c r="O106" s="85">
        <v>18.767507002801121</v>
      </c>
      <c r="P106" s="106">
        <v>17.385257301808068</v>
      </c>
      <c r="Q106" s="85">
        <v>12.931034482758621</v>
      </c>
      <c r="R106" s="85">
        <v>21.111111111111111</v>
      </c>
      <c r="S106" s="85">
        <v>19.943820224719101</v>
      </c>
      <c r="T106" s="85">
        <v>18.600000000000001</v>
      </c>
      <c r="U106" s="106">
        <v>18.2</v>
      </c>
      <c r="V106" s="87">
        <f>+V102/V94*100</f>
        <v>13.939393939393941</v>
      </c>
      <c r="W106" s="87">
        <f>+W102/W94*100</f>
        <v>19.364161849710982</v>
      </c>
      <c r="X106" s="87">
        <f>+X102/X94*100</f>
        <v>20.285714285714285</v>
      </c>
      <c r="Y106" s="87">
        <f>+Y102/Y94*100</f>
        <v>24.324324324324326</v>
      </c>
      <c r="Z106" s="106">
        <v>19.627507163323781</v>
      </c>
      <c r="AA106" s="87">
        <v>10.9</v>
      </c>
      <c r="AB106" s="87">
        <v>19</v>
      </c>
      <c r="AC106" s="87">
        <v>20.9</v>
      </c>
      <c r="AD106" s="87">
        <v>16.899999999999999</v>
      </c>
      <c r="AE106" s="106">
        <v>17</v>
      </c>
      <c r="AF106" s="87">
        <v>8.8000000000000007</v>
      </c>
      <c r="AG106" s="87">
        <v>13.5</v>
      </c>
      <c r="AH106" s="87">
        <v>15.4</v>
      </c>
      <c r="AI106" s="87">
        <v>19.5</v>
      </c>
      <c r="AJ106" s="106">
        <v>14.7</v>
      </c>
      <c r="AK106" s="87">
        <v>9.8360655737704921</v>
      </c>
      <c r="AL106" s="87">
        <v>18.600000000000001</v>
      </c>
      <c r="AM106" s="87">
        <v>17.80185758513932</v>
      </c>
      <c r="AN106" s="87">
        <v>25.62326869806094</v>
      </c>
      <c r="AO106" s="106">
        <v>18.095238095238095</v>
      </c>
      <c r="AP106" s="87">
        <v>18.2</v>
      </c>
      <c r="AQ106" s="87">
        <v>23.6</v>
      </c>
      <c r="AR106" s="87">
        <v>24.3</v>
      </c>
      <c r="AS106" s="87">
        <v>26.6</v>
      </c>
      <c r="AT106" s="106">
        <v>23.4</v>
      </c>
      <c r="AU106" s="87">
        <v>17.140319715808168</v>
      </c>
      <c r="AV106" s="87">
        <v>20.3</v>
      </c>
      <c r="AW106" s="87">
        <v>19</v>
      </c>
      <c r="AX106" s="87">
        <v>24.3</v>
      </c>
      <c r="AY106" s="106">
        <v>20.399999999999999</v>
      </c>
      <c r="AZ106" s="87">
        <v>12.7</v>
      </c>
      <c r="BA106" s="87">
        <v>18.399999999999999</v>
      </c>
      <c r="BB106" s="87">
        <v>23.8</v>
      </c>
      <c r="BC106" s="87">
        <v>29.8</v>
      </c>
      <c r="BD106" s="106">
        <f>+BD102/BD94*100</f>
        <v>21.624138573291116</v>
      </c>
      <c r="BE106" s="87">
        <v>19.5</v>
      </c>
      <c r="BF106" s="87">
        <v>20.2</v>
      </c>
      <c r="BG106" s="87">
        <v>28.3</v>
      </c>
      <c r="BH106" s="231"/>
      <c r="BI106" s="217"/>
    </row>
    <row r="107" spans="1:61">
      <c r="A107" s="84"/>
      <c r="B107" s="88"/>
      <c r="C107" s="88"/>
      <c r="D107" s="88"/>
      <c r="E107" s="88"/>
      <c r="F107" s="119"/>
      <c r="G107" s="88"/>
      <c r="H107" s="88"/>
      <c r="I107" s="88"/>
      <c r="J107" s="88"/>
      <c r="K107" s="119"/>
      <c r="L107" s="88"/>
      <c r="M107" s="88"/>
      <c r="N107" s="88"/>
      <c r="O107" s="88"/>
      <c r="P107" s="119"/>
      <c r="Q107" s="88"/>
      <c r="R107" s="88"/>
      <c r="S107" s="88"/>
      <c r="T107" s="88"/>
      <c r="U107" s="119"/>
      <c r="V107" s="88"/>
      <c r="W107" s="120"/>
      <c r="X107" s="120"/>
      <c r="Y107" s="120"/>
      <c r="Z107" s="119"/>
      <c r="AA107" s="120"/>
      <c r="AB107" s="120"/>
      <c r="AC107" s="120"/>
      <c r="AD107" s="120"/>
      <c r="AE107" s="119"/>
      <c r="AF107" s="120"/>
      <c r="AG107" s="120"/>
      <c r="AH107" s="120"/>
      <c r="AI107" s="120"/>
      <c r="AJ107" s="119"/>
      <c r="AK107" s="120"/>
      <c r="AL107" s="120"/>
      <c r="AM107" s="120"/>
      <c r="AN107" s="120"/>
      <c r="AO107" s="119"/>
      <c r="AP107" s="120"/>
      <c r="AQ107" s="120"/>
      <c r="AR107" s="120"/>
      <c r="AS107" s="120"/>
      <c r="AT107" s="119"/>
      <c r="AU107" s="120"/>
      <c r="AV107" s="120"/>
      <c r="AW107" s="120"/>
      <c r="AX107" s="120"/>
      <c r="AY107" s="119"/>
      <c r="AZ107" s="120"/>
      <c r="BA107" s="120"/>
      <c r="BB107" s="120"/>
      <c r="BC107" s="120"/>
      <c r="BD107" s="119"/>
      <c r="BE107" s="120"/>
      <c r="BF107" s="120"/>
      <c r="BG107" s="120"/>
    </row>
    <row r="108" spans="1:61">
      <c r="A108" s="142" t="s">
        <v>166</v>
      </c>
      <c r="B108" s="71">
        <v>5216</v>
      </c>
      <c r="C108" s="71">
        <v>5288</v>
      </c>
      <c r="D108" s="71">
        <v>5296</v>
      </c>
      <c r="E108" s="71">
        <v>5284</v>
      </c>
      <c r="F108" s="112">
        <f>+E108</f>
        <v>5284</v>
      </c>
      <c r="G108" s="71">
        <v>5291</v>
      </c>
      <c r="H108" s="71">
        <v>5319</v>
      </c>
      <c r="I108" s="71">
        <v>5459</v>
      </c>
      <c r="J108" s="71">
        <v>5414</v>
      </c>
      <c r="K108" s="112">
        <f>+J108</f>
        <v>5414</v>
      </c>
      <c r="L108" s="71">
        <v>5318</v>
      </c>
      <c r="M108" s="71">
        <v>5405</v>
      </c>
      <c r="N108" s="71">
        <v>5458</v>
      </c>
      <c r="O108" s="71">
        <v>5428</v>
      </c>
      <c r="P108" s="112">
        <f>+O108</f>
        <v>5428</v>
      </c>
      <c r="Q108" s="71">
        <v>5916</v>
      </c>
      <c r="R108" s="71">
        <v>5937</v>
      </c>
      <c r="S108" s="71">
        <v>6009</v>
      </c>
      <c r="T108" s="71">
        <v>5838</v>
      </c>
      <c r="U108" s="112">
        <f>+T108</f>
        <v>5838</v>
      </c>
      <c r="V108" s="71">
        <v>5830</v>
      </c>
      <c r="W108" s="71">
        <v>5973</v>
      </c>
      <c r="X108" s="71">
        <v>6246</v>
      </c>
      <c r="Y108" s="71">
        <v>6110.07</v>
      </c>
      <c r="Z108" s="112">
        <v>6110.07</v>
      </c>
      <c r="AA108" s="71">
        <v>5690</v>
      </c>
      <c r="AB108" s="71">
        <v>5650</v>
      </c>
      <c r="AC108" s="71">
        <v>5844</v>
      </c>
      <c r="AD108" s="71">
        <v>5821</v>
      </c>
      <c r="AE108" s="112">
        <v>5821</v>
      </c>
      <c r="AF108" s="71">
        <v>15057</v>
      </c>
      <c r="AG108" s="71">
        <v>14598</v>
      </c>
      <c r="AH108" s="71">
        <v>16854</v>
      </c>
      <c r="AI108" s="71">
        <v>17432</v>
      </c>
      <c r="AJ108" s="112">
        <v>17432</v>
      </c>
      <c r="AK108" s="71">
        <v>17651</v>
      </c>
      <c r="AL108" s="71">
        <v>17692</v>
      </c>
      <c r="AM108" s="71">
        <v>17946</v>
      </c>
      <c r="AN108" s="71">
        <v>18382</v>
      </c>
      <c r="AO108" s="112">
        <v>18382</v>
      </c>
      <c r="AP108" s="71">
        <v>19534</v>
      </c>
      <c r="AQ108" s="71">
        <v>19584</v>
      </c>
      <c r="AR108" s="71">
        <v>20384</v>
      </c>
      <c r="AS108" s="71">
        <v>20025</v>
      </c>
      <c r="AT108" s="112">
        <v>20025</v>
      </c>
      <c r="AU108" s="71">
        <v>19862.182718799999</v>
      </c>
      <c r="AV108" s="71">
        <v>20146</v>
      </c>
      <c r="AW108" s="71">
        <v>22521</v>
      </c>
      <c r="AX108" s="71">
        <v>22777</v>
      </c>
      <c r="AY108" s="112">
        <v>22777</v>
      </c>
      <c r="AZ108" s="71">
        <v>20079</v>
      </c>
      <c r="BA108" s="71">
        <v>18428</v>
      </c>
      <c r="BB108" s="71">
        <v>21039</v>
      </c>
      <c r="BC108" s="71">
        <v>21478</v>
      </c>
      <c r="BD108" s="123">
        <v>21478</v>
      </c>
      <c r="BE108" s="71">
        <v>22188</v>
      </c>
      <c r="BF108" s="71">
        <v>22814</v>
      </c>
      <c r="BG108" s="71">
        <v>32007</v>
      </c>
      <c r="BH108" s="231"/>
    </row>
    <row r="109" spans="1:61" ht="1.5" customHeight="1">
      <c r="B109" s="118"/>
      <c r="C109" s="118"/>
      <c r="D109" s="118"/>
      <c r="E109" s="118"/>
      <c r="F109" s="121"/>
      <c r="G109" s="118"/>
      <c r="H109" s="118"/>
      <c r="I109" s="118"/>
      <c r="J109" s="118"/>
      <c r="K109" s="121"/>
      <c r="L109" s="118"/>
      <c r="M109" s="118"/>
      <c r="N109" s="118"/>
      <c r="O109" s="118"/>
      <c r="P109" s="121"/>
      <c r="Q109" s="118"/>
      <c r="R109" s="118"/>
      <c r="S109" s="118"/>
      <c r="T109" s="118"/>
      <c r="U109" s="121"/>
      <c r="V109" s="118"/>
      <c r="W109" s="118"/>
      <c r="X109" s="118"/>
      <c r="Y109" s="118"/>
      <c r="Z109" s="121"/>
      <c r="AA109" s="118"/>
      <c r="AB109" s="118"/>
      <c r="AC109" s="118"/>
      <c r="AD109" s="118"/>
      <c r="AE109" s="121"/>
      <c r="AF109" s="166"/>
      <c r="AG109" s="166"/>
      <c r="AH109" s="166"/>
      <c r="AI109" s="118"/>
      <c r="AJ109" s="121"/>
      <c r="AK109" s="166"/>
      <c r="AL109" s="166"/>
      <c r="AM109" s="166"/>
      <c r="AN109" s="118"/>
      <c r="AO109" s="121"/>
      <c r="AP109" s="166"/>
      <c r="AQ109" s="166"/>
      <c r="AR109" s="166"/>
      <c r="AS109" s="166"/>
      <c r="AT109" s="121"/>
      <c r="AU109" s="166"/>
      <c r="AV109" s="166"/>
      <c r="AW109" s="166"/>
      <c r="AX109" s="118"/>
      <c r="AY109" s="121"/>
    </row>
    <row r="111" spans="1:61">
      <c r="AZ111" s="197"/>
      <c r="BE111" s="197"/>
    </row>
  </sheetData>
  <customSheetViews>
    <customSheetView guid="{DFE42802-CC0B-41E6-9B01-C0BFFC50FB4E}" showRuler="0">
      <selection activeCell="B10" sqref="B10"/>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59282D6D-6CC0-4B02-8A47-7CA122E36D54}" showRuler="0">
      <selection activeCell="I26" sqref="I26"/>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operties>
  <ignoredErrors>
    <ignoredError sqref="BD4:BD9 BD16:BD23 BD29 BD36:BD52 BD70:BD80 BD92:BD102 BD10:BD15" formulaRange="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Normal="100" zoomScaleSheetLayoutView="100" workbookViewId="0">
      <pane xSplit="2" ySplit="4" topLeftCell="C5" activePane="bottomRight" state="frozen"/>
      <selection activeCell="AO85" sqref="AO85"/>
      <selection pane="topRight" activeCell="AO85" sqref="AO85"/>
      <selection pane="bottomLeft" activeCell="AO85" sqref="AO85"/>
      <selection pane="bottomRight" activeCell="A48" sqref="A48"/>
    </sheetView>
  </sheetViews>
  <sheetFormatPr defaultColWidth="9.140625" defaultRowHeight="11.25" outlineLevelCol="1"/>
  <cols>
    <col min="1" max="1" width="51.140625" style="1" customWidth="1"/>
    <col min="2" max="2" width="0.85546875" style="1" customWidth="1"/>
    <col min="3" max="7" width="9.42578125" style="1" hidden="1" customWidth="1" outlineLevel="1"/>
    <col min="8" max="8" width="9.42578125" style="1" customWidth="1" collapsed="1"/>
    <col min="9" max="13" width="9.42578125" style="1" customWidth="1"/>
    <col min="14" max="14" width="8.5703125" style="220" customWidth="1"/>
    <col min="15" max="15" width="7.5703125" style="2"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177</v>
      </c>
      <c r="B1" s="7"/>
      <c r="C1" s="250"/>
      <c r="D1" s="250"/>
      <c r="E1" s="250"/>
      <c r="F1" s="250"/>
      <c r="G1" s="250"/>
      <c r="H1" s="9"/>
      <c r="K1" s="9"/>
      <c r="L1" s="9"/>
      <c r="N1" s="218"/>
      <c r="O1" s="160"/>
      <c r="P1" s="9"/>
      <c r="Q1" s="7"/>
      <c r="V1" s="9"/>
      <c r="W1" s="7"/>
      <c r="AC1" s="7"/>
    </row>
    <row r="2" spans="1:29" s="5" customFormat="1" ht="2.1" customHeight="1">
      <c r="A2" s="4"/>
      <c r="C2" s="250"/>
      <c r="D2" s="250"/>
      <c r="E2" s="250"/>
      <c r="F2" s="250"/>
      <c r="G2" s="250"/>
      <c r="H2" s="4"/>
      <c r="K2" s="4"/>
      <c r="L2" s="4"/>
      <c r="N2" s="219"/>
      <c r="O2" s="161"/>
      <c r="P2" s="4"/>
      <c r="V2" s="4"/>
    </row>
    <row r="3" spans="1:29">
      <c r="A3" s="9" t="s">
        <v>6</v>
      </c>
      <c r="B3" s="3"/>
      <c r="C3" s="250"/>
      <c r="D3" s="250"/>
      <c r="E3" s="250"/>
      <c r="F3" s="250"/>
      <c r="G3" s="250"/>
      <c r="N3" s="14"/>
    </row>
    <row r="4" spans="1:29" ht="12" customHeight="1">
      <c r="A4" s="101"/>
      <c r="B4" s="101"/>
      <c r="C4" s="101">
        <v>2010</v>
      </c>
      <c r="D4" s="101">
        <v>2011</v>
      </c>
      <c r="E4" s="101">
        <v>2012</v>
      </c>
      <c r="F4" s="101">
        <v>2013</v>
      </c>
      <c r="G4" s="101">
        <v>2014</v>
      </c>
      <c r="H4" s="101">
        <v>2015</v>
      </c>
      <c r="I4" s="144">
        <v>2016</v>
      </c>
      <c r="J4" s="144" t="s">
        <v>136</v>
      </c>
      <c r="K4" s="144" t="s">
        <v>137</v>
      </c>
      <c r="L4" s="144">
        <v>2019</v>
      </c>
      <c r="M4" s="144" t="s">
        <v>170</v>
      </c>
      <c r="N4" s="144" t="s">
        <v>172</v>
      </c>
    </row>
    <row r="5" spans="1:29" ht="11.45" customHeight="1">
      <c r="A5" s="145"/>
      <c r="B5" s="146"/>
      <c r="C5" s="138"/>
      <c r="D5" s="138"/>
      <c r="E5" s="138"/>
      <c r="F5" s="138"/>
      <c r="G5" s="138"/>
      <c r="H5" s="138"/>
      <c r="I5" s="138"/>
      <c r="J5" s="138"/>
      <c r="K5" s="138"/>
      <c r="L5" s="138"/>
      <c r="M5" s="138"/>
      <c r="N5" s="138"/>
    </row>
    <row r="6" spans="1:29" ht="12" customHeight="1">
      <c r="A6" s="149" t="s">
        <v>98</v>
      </c>
      <c r="B6" s="147"/>
      <c r="C6" s="64">
        <v>2721</v>
      </c>
      <c r="D6" s="64">
        <v>2975</v>
      </c>
      <c r="E6" s="64">
        <v>3074</v>
      </c>
      <c r="F6" s="64">
        <v>3052</v>
      </c>
      <c r="G6" s="64">
        <v>3145</v>
      </c>
      <c r="H6" s="138">
        <v>3575</v>
      </c>
      <c r="I6" s="138">
        <v>4250</v>
      </c>
      <c r="J6" s="138">
        <v>5664</v>
      </c>
      <c r="K6" s="138">
        <v>6212</v>
      </c>
      <c r="L6" s="138">
        <v>10292</v>
      </c>
      <c r="M6" s="138">
        <v>13559</v>
      </c>
      <c r="N6" s="232">
        <v>14077</v>
      </c>
    </row>
    <row r="7" spans="1:29" ht="11.45" customHeight="1">
      <c r="A7" s="149"/>
      <c r="B7" s="147"/>
      <c r="C7" s="64"/>
      <c r="D7" s="64"/>
      <c r="E7" s="64"/>
      <c r="F7" s="64"/>
      <c r="G7" s="64"/>
      <c r="H7" s="138"/>
      <c r="I7" s="138"/>
      <c r="J7" s="138"/>
      <c r="K7" s="138"/>
      <c r="L7" s="138"/>
      <c r="M7" s="138"/>
      <c r="N7" s="232"/>
    </row>
    <row r="8" spans="1:29" ht="11.45" customHeight="1">
      <c r="A8" s="150" t="s">
        <v>55</v>
      </c>
      <c r="B8" s="147"/>
      <c r="C8" s="64"/>
      <c r="D8" s="64"/>
      <c r="E8" s="64"/>
      <c r="F8" s="64"/>
      <c r="G8" s="64"/>
      <c r="H8" s="138"/>
      <c r="I8" s="138"/>
      <c r="J8" s="138"/>
      <c r="K8" s="138"/>
      <c r="L8" s="138"/>
      <c r="M8" s="138"/>
      <c r="N8" s="232"/>
    </row>
    <row r="9" spans="1:29" ht="11.45" customHeight="1">
      <c r="A9" s="149" t="s">
        <v>99</v>
      </c>
      <c r="B9" s="147"/>
      <c r="C9" s="64">
        <v>30</v>
      </c>
      <c r="D9" s="64">
        <v>34</v>
      </c>
      <c r="E9" s="64">
        <v>40</v>
      </c>
      <c r="F9" s="64">
        <v>39</v>
      </c>
      <c r="G9" s="64">
        <v>37</v>
      </c>
      <c r="H9" s="138">
        <v>37</v>
      </c>
      <c r="I9" s="138">
        <v>48</v>
      </c>
      <c r="J9" s="138">
        <v>68</v>
      </c>
      <c r="K9" s="138">
        <v>93</v>
      </c>
      <c r="L9" s="138">
        <v>117</v>
      </c>
      <c r="M9" s="138">
        <v>134</v>
      </c>
      <c r="N9" s="232">
        <v>118</v>
      </c>
    </row>
    <row r="10" spans="1:29">
      <c r="A10" s="149" t="s">
        <v>56</v>
      </c>
      <c r="B10" s="147"/>
      <c r="C10" s="64">
        <v>-372</v>
      </c>
      <c r="D10" s="64">
        <v>-122</v>
      </c>
      <c r="E10" s="64">
        <v>22</v>
      </c>
      <c r="F10" s="64">
        <v>-174</v>
      </c>
      <c r="G10" s="64">
        <v>96</v>
      </c>
      <c r="H10" s="138">
        <v>-238</v>
      </c>
      <c r="I10" s="138">
        <v>-168</v>
      </c>
      <c r="J10" s="138">
        <v>-279</v>
      </c>
      <c r="K10" s="138">
        <v>-329</v>
      </c>
      <c r="L10" s="138">
        <v>-181</v>
      </c>
      <c r="M10" s="138">
        <v>93</v>
      </c>
      <c r="N10" s="232">
        <v>33</v>
      </c>
    </row>
    <row r="11" spans="1:29" ht="11.45" customHeight="1">
      <c r="A11" s="149" t="s">
        <v>133</v>
      </c>
      <c r="B11" s="147"/>
      <c r="C11" s="64">
        <v>-8</v>
      </c>
      <c r="D11" s="64">
        <v>-184</v>
      </c>
      <c r="E11" s="64">
        <v>-196</v>
      </c>
      <c r="F11" s="64">
        <v>-217</v>
      </c>
      <c r="G11" s="64">
        <v>-280</v>
      </c>
      <c r="H11" s="138">
        <v>758</v>
      </c>
      <c r="I11" s="64">
        <v>-1158</v>
      </c>
      <c r="J11" s="64">
        <v>944</v>
      </c>
      <c r="K11" s="64">
        <v>-520</v>
      </c>
      <c r="L11" s="64">
        <v>-1165</v>
      </c>
      <c r="M11" s="64">
        <v>209</v>
      </c>
      <c r="N11" s="232">
        <v>-5416</v>
      </c>
    </row>
    <row r="12" spans="1:29">
      <c r="A12" s="149" t="s">
        <v>57</v>
      </c>
      <c r="B12" s="147"/>
      <c r="C12" s="64">
        <v>6</v>
      </c>
      <c r="D12" s="64">
        <v>0</v>
      </c>
      <c r="E12" s="64">
        <v>-271</v>
      </c>
      <c r="F12" s="64">
        <v>-129</v>
      </c>
      <c r="G12" s="64">
        <v>-296</v>
      </c>
      <c r="H12" s="138">
        <v>-58</v>
      </c>
      <c r="I12" s="138">
        <v>-644</v>
      </c>
      <c r="J12" s="138">
        <v>-488</v>
      </c>
      <c r="K12" s="138">
        <v>0</v>
      </c>
      <c r="L12" s="138">
        <v>-292</v>
      </c>
      <c r="M12" s="138">
        <v>-1944</v>
      </c>
      <c r="N12" s="232">
        <v>-551</v>
      </c>
    </row>
    <row r="13" spans="1:29" ht="12" customHeight="1">
      <c r="A13" s="149" t="s">
        <v>100</v>
      </c>
      <c r="B13" s="147"/>
      <c r="C13" s="64">
        <v>0</v>
      </c>
      <c r="D13" s="64">
        <v>0</v>
      </c>
      <c r="E13" s="64">
        <v>46</v>
      </c>
      <c r="F13" s="64">
        <v>32</v>
      </c>
      <c r="G13" s="64">
        <v>50</v>
      </c>
      <c r="H13" s="138">
        <v>50</v>
      </c>
      <c r="I13" s="138">
        <v>118</v>
      </c>
      <c r="J13" s="138">
        <v>110</v>
      </c>
      <c r="K13" s="138">
        <v>107</v>
      </c>
      <c r="L13" s="138">
        <v>131</v>
      </c>
      <c r="M13" s="138">
        <v>225</v>
      </c>
      <c r="N13" s="232">
        <v>163</v>
      </c>
    </row>
    <row r="14" spans="1:29">
      <c r="A14" s="151" t="s">
        <v>101</v>
      </c>
      <c r="B14" s="107"/>
      <c r="C14" s="64">
        <v>-533</v>
      </c>
      <c r="D14" s="64">
        <v>-415</v>
      </c>
      <c r="E14" s="64">
        <v>-282</v>
      </c>
      <c r="F14" s="64">
        <v>-292</v>
      </c>
      <c r="G14" s="64">
        <v>-306</v>
      </c>
      <c r="H14" s="138">
        <v>-363</v>
      </c>
      <c r="I14" s="138">
        <v>-409</v>
      </c>
      <c r="J14" s="138">
        <v>-386</v>
      </c>
      <c r="K14" s="138">
        <v>-411</v>
      </c>
      <c r="L14" s="138">
        <v>-939</v>
      </c>
      <c r="M14" s="138">
        <v>-933</v>
      </c>
      <c r="N14" s="232">
        <v>-749</v>
      </c>
    </row>
    <row r="15" spans="1:29">
      <c r="A15" s="151" t="s">
        <v>58</v>
      </c>
      <c r="B15" s="148"/>
      <c r="C15" s="64">
        <v>-181</v>
      </c>
      <c r="D15" s="64">
        <v>-425</v>
      </c>
      <c r="E15" s="64">
        <v>-782</v>
      </c>
      <c r="F15" s="64">
        <v>-536</v>
      </c>
      <c r="G15" s="64">
        <v>-527</v>
      </c>
      <c r="H15" s="138">
        <v>-601</v>
      </c>
      <c r="I15" s="138">
        <v>-764</v>
      </c>
      <c r="J15" s="138">
        <v>-969</v>
      </c>
      <c r="K15" s="138">
        <v>-851</v>
      </c>
      <c r="L15" s="138">
        <v>-1084</v>
      </c>
      <c r="M15" s="138">
        <v>-1067</v>
      </c>
      <c r="N15" s="232">
        <v>-1404</v>
      </c>
    </row>
    <row r="16" spans="1:29">
      <c r="A16" s="152" t="s">
        <v>60</v>
      </c>
      <c r="B16" s="162"/>
      <c r="C16" s="58">
        <v>1663</v>
      </c>
      <c r="D16" s="58">
        <v>1863</v>
      </c>
      <c r="E16" s="58">
        <v>1651</v>
      </c>
      <c r="F16" s="58">
        <v>1775</v>
      </c>
      <c r="G16" s="58">
        <v>1919</v>
      </c>
      <c r="H16" s="132">
        <v>3160</v>
      </c>
      <c r="I16" s="58">
        <v>1273</v>
      </c>
      <c r="J16" s="58">
        <v>4664</v>
      </c>
      <c r="K16" s="58">
        <v>4301</v>
      </c>
      <c r="L16" s="58">
        <v>6879</v>
      </c>
      <c r="M16" s="58">
        <v>10276</v>
      </c>
      <c r="N16" s="233">
        <v>6271</v>
      </c>
    </row>
    <row r="17" spans="1:32">
      <c r="A17" s="149"/>
      <c r="B17" s="107"/>
      <c r="C17" s="59"/>
      <c r="D17" s="59"/>
      <c r="E17" s="59"/>
      <c r="F17" s="59"/>
      <c r="G17" s="59"/>
      <c r="H17" s="133"/>
      <c r="I17" s="133"/>
      <c r="J17" s="133"/>
      <c r="K17" s="133"/>
      <c r="L17" s="133"/>
      <c r="M17" s="133"/>
      <c r="N17" s="222"/>
    </row>
    <row r="18" spans="1:32">
      <c r="A18" s="149" t="s">
        <v>102</v>
      </c>
      <c r="B18" s="107"/>
      <c r="C18" s="64">
        <v>-115</v>
      </c>
      <c r="D18" s="64">
        <v>-96</v>
      </c>
      <c r="E18" s="64">
        <v>-132</v>
      </c>
      <c r="F18" s="64">
        <v>-177</v>
      </c>
      <c r="G18" s="64">
        <v>-230</v>
      </c>
      <c r="H18" s="138">
        <v>-284</v>
      </c>
      <c r="I18" s="138">
        <v>-338</v>
      </c>
      <c r="J18" s="138">
        <v>-393</v>
      </c>
      <c r="K18" s="138">
        <v>-501</v>
      </c>
      <c r="L18" s="138">
        <v>-292</v>
      </c>
      <c r="M18" s="138">
        <v>-220</v>
      </c>
      <c r="N18" s="232">
        <v>-219</v>
      </c>
    </row>
    <row r="19" spans="1:32">
      <c r="A19" s="149" t="s">
        <v>103</v>
      </c>
      <c r="B19" s="107"/>
      <c r="C19" s="64">
        <v>-330</v>
      </c>
      <c r="D19" s="64">
        <v>-548</v>
      </c>
      <c r="E19" s="64">
        <v>-446</v>
      </c>
      <c r="F19" s="64">
        <v>-226</v>
      </c>
      <c r="G19" s="64">
        <v>-373</v>
      </c>
      <c r="H19" s="138">
        <v>-297</v>
      </c>
      <c r="I19" s="64">
        <v>-457</v>
      </c>
      <c r="J19" s="64">
        <v>-620</v>
      </c>
      <c r="K19" s="64">
        <v>-709</v>
      </c>
      <c r="L19" s="64">
        <v>-1000</v>
      </c>
      <c r="M19" s="64">
        <v>-1121</v>
      </c>
      <c r="N19" s="232">
        <v>-745</v>
      </c>
    </row>
    <row r="20" spans="1:32">
      <c r="A20" s="149" t="s">
        <v>104</v>
      </c>
      <c r="B20" s="107"/>
      <c r="C20" s="64">
        <v>376</v>
      </c>
      <c r="D20" s="64">
        <v>680</v>
      </c>
      <c r="E20" s="64">
        <v>404</v>
      </c>
      <c r="F20" s="64">
        <v>314</v>
      </c>
      <c r="G20" s="64">
        <v>169</v>
      </c>
      <c r="H20" s="138">
        <v>318</v>
      </c>
      <c r="I20" s="138">
        <v>492</v>
      </c>
      <c r="J20" s="138">
        <v>636</v>
      </c>
      <c r="K20" s="138">
        <v>859</v>
      </c>
      <c r="L20" s="138">
        <v>623</v>
      </c>
      <c r="M20" s="138">
        <v>803</v>
      </c>
      <c r="N20" s="232">
        <v>173</v>
      </c>
    </row>
    <row r="21" spans="1:32">
      <c r="A21" s="149" t="s">
        <v>132</v>
      </c>
      <c r="B21" s="107"/>
      <c r="C21" s="64">
        <v>-54</v>
      </c>
      <c r="D21" s="64">
        <v>-65</v>
      </c>
      <c r="E21" s="64">
        <v>-94</v>
      </c>
      <c r="F21" s="64">
        <v>-269</v>
      </c>
      <c r="G21" s="64">
        <v>-14</v>
      </c>
      <c r="H21" s="138">
        <v>-108</v>
      </c>
      <c r="I21" s="138">
        <v>-4624</v>
      </c>
      <c r="J21" s="138">
        <v>-8</v>
      </c>
      <c r="K21" s="138">
        <v>-59</v>
      </c>
      <c r="L21" s="138">
        <v>2101</v>
      </c>
      <c r="M21" s="138">
        <v>-140</v>
      </c>
      <c r="N21" s="232">
        <v>1631</v>
      </c>
    </row>
    <row r="22" spans="1:32">
      <c r="A22" s="151" t="s">
        <v>59</v>
      </c>
      <c r="B22" s="107"/>
      <c r="C22" s="64">
        <v>-28</v>
      </c>
      <c r="D22" s="64">
        <v>-5</v>
      </c>
      <c r="E22" s="64">
        <v>19</v>
      </c>
      <c r="F22" s="64">
        <v>10</v>
      </c>
      <c r="G22" s="64">
        <v>-13</v>
      </c>
      <c r="H22" s="138">
        <v>-60</v>
      </c>
      <c r="I22" s="138">
        <v>-26</v>
      </c>
      <c r="J22" s="138">
        <v>60</v>
      </c>
      <c r="K22" s="138">
        <v>-34</v>
      </c>
      <c r="L22" s="138">
        <v>-61</v>
      </c>
      <c r="M22" s="138">
        <v>122</v>
      </c>
      <c r="N22" s="232">
        <v>-52</v>
      </c>
      <c r="AF22" s="2"/>
    </row>
    <row r="23" spans="1:32">
      <c r="A23" s="152" t="s">
        <v>61</v>
      </c>
      <c r="B23" s="162"/>
      <c r="C23" s="58">
        <v>-151</v>
      </c>
      <c r="D23" s="58">
        <v>-34</v>
      </c>
      <c r="E23" s="58">
        <v>-249</v>
      </c>
      <c r="F23" s="58">
        <v>-348</v>
      </c>
      <c r="G23" s="58">
        <v>-461</v>
      </c>
      <c r="H23" s="132">
        <v>-431</v>
      </c>
      <c r="I23" s="58">
        <v>-4953</v>
      </c>
      <c r="J23" s="58">
        <v>-325</v>
      </c>
      <c r="K23" s="58">
        <v>-444</v>
      </c>
      <c r="L23" s="58">
        <v>1371</v>
      </c>
      <c r="M23" s="58">
        <v>-556</v>
      </c>
      <c r="N23" s="233">
        <v>788</v>
      </c>
    </row>
    <row r="24" spans="1:32">
      <c r="A24" s="151"/>
      <c r="B24" s="107"/>
      <c r="C24" s="59"/>
      <c r="D24" s="59"/>
      <c r="E24" s="59"/>
      <c r="F24" s="59"/>
      <c r="G24" s="59"/>
      <c r="H24" s="133"/>
      <c r="I24" s="133"/>
      <c r="J24" s="133"/>
      <c r="K24" s="133"/>
      <c r="L24" s="133"/>
      <c r="M24" s="133"/>
      <c r="N24" s="222"/>
    </row>
    <row r="25" spans="1:32">
      <c r="A25" s="154" t="s">
        <v>62</v>
      </c>
      <c r="B25" s="74"/>
      <c r="C25" s="61">
        <v>1512</v>
      </c>
      <c r="D25" s="61">
        <v>1829</v>
      </c>
      <c r="E25" s="61">
        <v>1402</v>
      </c>
      <c r="F25" s="61">
        <v>1427</v>
      </c>
      <c r="G25" s="61">
        <v>1458</v>
      </c>
      <c r="H25" s="135">
        <v>2729</v>
      </c>
      <c r="I25" s="135">
        <v>-3680</v>
      </c>
      <c r="J25" s="135">
        <v>4339</v>
      </c>
      <c r="K25" s="135">
        <v>3857</v>
      </c>
      <c r="L25" s="135">
        <v>8250</v>
      </c>
      <c r="M25" s="135">
        <v>9720</v>
      </c>
      <c r="N25" s="234">
        <v>7059</v>
      </c>
    </row>
    <row r="26" spans="1:32">
      <c r="A26" s="149"/>
      <c r="B26" s="107"/>
      <c r="C26" s="59"/>
      <c r="D26" s="59"/>
      <c r="E26" s="59"/>
      <c r="F26" s="59"/>
      <c r="G26" s="59"/>
      <c r="H26" s="133"/>
      <c r="I26" s="133"/>
      <c r="J26" s="133"/>
      <c r="K26" s="133"/>
      <c r="L26" s="133"/>
      <c r="M26" s="133"/>
      <c r="N26" s="235"/>
    </row>
    <row r="27" spans="1:32">
      <c r="A27" s="149" t="s">
        <v>134</v>
      </c>
      <c r="B27" s="107"/>
      <c r="C27" s="64">
        <v>574</v>
      </c>
      <c r="D27" s="64">
        <v>2022</v>
      </c>
      <c r="E27" s="64">
        <v>750</v>
      </c>
      <c r="F27" s="64">
        <v>2485</v>
      </c>
      <c r="G27" s="64">
        <v>1489</v>
      </c>
      <c r="H27" s="138">
        <v>715</v>
      </c>
      <c r="I27" s="138">
        <v>4470</v>
      </c>
      <c r="J27" s="138">
        <v>1488</v>
      </c>
      <c r="K27" s="138">
        <v>855</v>
      </c>
      <c r="L27" s="138">
        <v>2445</v>
      </c>
      <c r="M27" s="138">
        <v>4108</v>
      </c>
      <c r="N27" s="232">
        <v>12038</v>
      </c>
    </row>
    <row r="28" spans="1:32">
      <c r="A28" s="149" t="s">
        <v>135</v>
      </c>
      <c r="B28" s="107"/>
      <c r="C28" s="64">
        <v>-1605</v>
      </c>
      <c r="D28" s="64">
        <v>-880</v>
      </c>
      <c r="E28" s="64">
        <v>-547</v>
      </c>
      <c r="F28" s="64">
        <v>-3003</v>
      </c>
      <c r="G28" s="64">
        <v>-1692</v>
      </c>
      <c r="H28" s="138">
        <v>-2395</v>
      </c>
      <c r="I28" s="138">
        <v>-3936</v>
      </c>
      <c r="J28" s="138">
        <v>-4517</v>
      </c>
      <c r="K28" s="138">
        <v>-750</v>
      </c>
      <c r="L28" s="138">
        <v>-2466</v>
      </c>
      <c r="M28" s="138">
        <v>-3243</v>
      </c>
      <c r="N28" s="232">
        <v>-444</v>
      </c>
    </row>
    <row r="29" spans="1:32">
      <c r="A29" s="149" t="s">
        <v>149</v>
      </c>
      <c r="B29" s="107"/>
      <c r="C29" s="64"/>
      <c r="D29" s="64"/>
      <c r="E29" s="64"/>
      <c r="F29" s="64"/>
      <c r="G29" s="64"/>
      <c r="H29" s="138"/>
      <c r="I29" s="138"/>
      <c r="J29" s="138"/>
      <c r="K29" s="138"/>
      <c r="L29" s="138" t="s">
        <v>128</v>
      </c>
      <c r="M29" s="138">
        <v>0</v>
      </c>
      <c r="N29" s="232">
        <v>0</v>
      </c>
    </row>
    <row r="30" spans="1:32">
      <c r="A30" s="149" t="s">
        <v>150</v>
      </c>
      <c r="B30" s="107"/>
      <c r="C30" s="64"/>
      <c r="D30" s="64"/>
      <c r="E30" s="64"/>
      <c r="F30" s="64"/>
      <c r="G30" s="64"/>
      <c r="H30" s="138"/>
      <c r="I30" s="138"/>
      <c r="J30" s="138"/>
      <c r="K30" s="138"/>
      <c r="L30" s="138">
        <v>-2763</v>
      </c>
      <c r="M30" s="138">
        <v>-3058</v>
      </c>
      <c r="N30" s="232">
        <v>-2261</v>
      </c>
    </row>
    <row r="31" spans="1:32">
      <c r="A31" s="149" t="s">
        <v>105</v>
      </c>
      <c r="B31" s="107"/>
      <c r="C31" s="64">
        <v>-11</v>
      </c>
      <c r="D31" s="64">
        <v>-459</v>
      </c>
      <c r="E31" s="64">
        <v>-66</v>
      </c>
      <c r="F31" s="64">
        <v>-58</v>
      </c>
      <c r="G31" s="64">
        <v>-128</v>
      </c>
      <c r="H31" s="138">
        <v>-3</v>
      </c>
      <c r="I31" s="138">
        <v>-39</v>
      </c>
      <c r="J31" s="138">
        <v>-69</v>
      </c>
      <c r="K31" s="138">
        <v>48</v>
      </c>
      <c r="L31" s="138">
        <v>-29</v>
      </c>
      <c r="M31" s="138">
        <v>5</v>
      </c>
      <c r="N31" s="232">
        <v>263</v>
      </c>
    </row>
    <row r="32" spans="1:32">
      <c r="A32" s="149"/>
      <c r="B32" s="107"/>
      <c r="C32" s="64"/>
      <c r="D32" s="64"/>
      <c r="E32" s="64"/>
      <c r="F32" s="64"/>
      <c r="G32" s="64"/>
      <c r="H32" s="138"/>
      <c r="I32" s="138"/>
      <c r="J32" s="138"/>
      <c r="K32" s="138"/>
      <c r="L32" s="138"/>
      <c r="M32" s="138"/>
      <c r="N32" s="221"/>
    </row>
    <row r="33" spans="1:14">
      <c r="A33" s="150" t="s">
        <v>63</v>
      </c>
      <c r="B33" s="107"/>
      <c r="C33" s="64"/>
      <c r="D33" s="64"/>
      <c r="E33" s="64"/>
      <c r="F33" s="64"/>
      <c r="G33" s="64"/>
      <c r="H33" s="138"/>
      <c r="I33" s="138"/>
      <c r="J33" s="138"/>
      <c r="K33" s="138"/>
      <c r="L33" s="138"/>
      <c r="M33" s="138"/>
      <c r="N33" s="221"/>
    </row>
    <row r="34" spans="1:14">
      <c r="A34" s="149" t="s">
        <v>110</v>
      </c>
      <c r="B34" s="107"/>
      <c r="C34" s="64">
        <v>0</v>
      </c>
      <c r="D34" s="64">
        <v>0</v>
      </c>
      <c r="E34" s="64">
        <v>0</v>
      </c>
      <c r="F34" s="64">
        <v>0</v>
      </c>
      <c r="G34" s="64">
        <v>0</v>
      </c>
      <c r="H34" s="138">
        <v>4761</v>
      </c>
      <c r="I34" s="138">
        <v>0</v>
      </c>
      <c r="J34" s="138">
        <v>0</v>
      </c>
      <c r="K34" s="138" t="s">
        <v>128</v>
      </c>
      <c r="L34" s="138">
        <v>0</v>
      </c>
      <c r="M34" s="138">
        <v>0</v>
      </c>
      <c r="N34" s="232">
        <v>0</v>
      </c>
    </row>
    <row r="35" spans="1:14">
      <c r="A35" s="149" t="s">
        <v>106</v>
      </c>
      <c r="B35" s="107"/>
      <c r="C35" s="64">
        <v>-52</v>
      </c>
      <c r="D35" s="64">
        <v>-105</v>
      </c>
      <c r="E35" s="64">
        <v>-190</v>
      </c>
      <c r="F35" s="64">
        <v>-235</v>
      </c>
      <c r="G35" s="64">
        <v>-270</v>
      </c>
      <c r="H35" s="138">
        <v>-283</v>
      </c>
      <c r="I35" s="138">
        <v>-327</v>
      </c>
      <c r="J35" s="138">
        <v>-342</v>
      </c>
      <c r="K35" s="138">
        <v>-380</v>
      </c>
      <c r="L35" s="138">
        <v>-423</v>
      </c>
      <c r="M35" s="138">
        <v>-588</v>
      </c>
      <c r="N35" s="232">
        <v>-920</v>
      </c>
    </row>
    <row r="36" spans="1:14">
      <c r="A36" s="151" t="s">
        <v>72</v>
      </c>
      <c r="B36" s="107"/>
      <c r="C36" s="64">
        <v>-397</v>
      </c>
      <c r="D36" s="64">
        <v>-2505</v>
      </c>
      <c r="E36" s="64">
        <v>-1302</v>
      </c>
      <c r="F36" s="64">
        <v>-700</v>
      </c>
      <c r="G36" s="64">
        <v>-1183</v>
      </c>
      <c r="H36" s="138">
        <v>-1419</v>
      </c>
      <c r="I36" s="138">
        <v>0</v>
      </c>
      <c r="J36" s="138">
        <v>-1559</v>
      </c>
      <c r="K36" s="138">
        <v>-4161</v>
      </c>
      <c r="L36" s="138">
        <v>-4888</v>
      </c>
      <c r="M36" s="138">
        <v>-5031</v>
      </c>
      <c r="N36" s="232">
        <v>-12715</v>
      </c>
    </row>
    <row r="37" spans="1:14">
      <c r="A37" s="151" t="s">
        <v>121</v>
      </c>
      <c r="B37" s="107"/>
      <c r="C37" s="64">
        <v>100</v>
      </c>
      <c r="D37" s="64">
        <v>87</v>
      </c>
      <c r="E37" s="64">
        <v>219</v>
      </c>
      <c r="F37" s="64">
        <v>162</v>
      </c>
      <c r="G37" s="64">
        <v>178</v>
      </c>
      <c r="H37" s="138">
        <v>437</v>
      </c>
      <c r="I37" s="138">
        <v>220</v>
      </c>
      <c r="J37" s="138">
        <v>303</v>
      </c>
      <c r="K37" s="138">
        <v>372</v>
      </c>
      <c r="L37" s="138">
        <v>623</v>
      </c>
      <c r="M37" s="138">
        <v>818</v>
      </c>
      <c r="N37" s="232">
        <v>735</v>
      </c>
    </row>
    <row r="38" spans="1:14">
      <c r="A38" s="151" t="s">
        <v>64</v>
      </c>
      <c r="B38" s="107"/>
      <c r="C38" s="64">
        <v>-7</v>
      </c>
      <c r="D38" s="64">
        <v>23</v>
      </c>
      <c r="E38" s="64">
        <v>34</v>
      </c>
      <c r="F38" s="64">
        <v>-38</v>
      </c>
      <c r="G38" s="64">
        <v>37</v>
      </c>
      <c r="H38" s="138">
        <v>42</v>
      </c>
      <c r="I38" s="138">
        <v>8</v>
      </c>
      <c r="J38" s="138">
        <v>-19</v>
      </c>
      <c r="K38" s="138">
        <v>16</v>
      </c>
      <c r="L38" s="138">
        <v>17</v>
      </c>
      <c r="M38" s="138">
        <v>-10</v>
      </c>
      <c r="N38" s="232">
        <v>-16</v>
      </c>
    </row>
    <row r="39" spans="1:14">
      <c r="A39" s="152" t="s">
        <v>65</v>
      </c>
      <c r="B39" s="162"/>
      <c r="C39" s="58">
        <v>-1398</v>
      </c>
      <c r="D39" s="58">
        <v>-1817</v>
      </c>
      <c r="E39" s="58">
        <v>-1102</v>
      </c>
      <c r="F39" s="58">
        <v>-1387</v>
      </c>
      <c r="G39" s="58">
        <v>-1569</v>
      </c>
      <c r="H39" s="132">
        <v>1855</v>
      </c>
      <c r="I39" s="132">
        <v>396</v>
      </c>
      <c r="J39" s="132">
        <v>-4715</v>
      </c>
      <c r="K39" s="132">
        <v>-4000</v>
      </c>
      <c r="L39" s="132">
        <v>-7484</v>
      </c>
      <c r="M39" s="132">
        <v>-6999</v>
      </c>
      <c r="N39" s="233">
        <v>-3320</v>
      </c>
    </row>
    <row r="40" spans="1:14">
      <c r="A40" s="149"/>
      <c r="B40" s="107"/>
      <c r="C40" s="64"/>
      <c r="D40" s="64"/>
      <c r="E40" s="64"/>
      <c r="F40" s="64"/>
      <c r="G40" s="64"/>
      <c r="H40" s="138"/>
      <c r="I40" s="138"/>
      <c r="J40" s="138"/>
      <c r="K40" s="138"/>
      <c r="L40" s="138"/>
      <c r="M40" s="138"/>
      <c r="N40" s="222"/>
    </row>
    <row r="41" spans="1:14" ht="12" thickBot="1">
      <c r="A41" s="155" t="s">
        <v>162</v>
      </c>
      <c r="B41" s="165"/>
      <c r="C41" s="62">
        <v>114</v>
      </c>
      <c r="D41" s="62">
        <v>12</v>
      </c>
      <c r="E41" s="62">
        <v>300</v>
      </c>
      <c r="F41" s="62">
        <v>40</v>
      </c>
      <c r="G41" s="62">
        <v>-111</v>
      </c>
      <c r="H41" s="136">
        <v>4584</v>
      </c>
      <c r="I41" s="136">
        <v>-3284</v>
      </c>
      <c r="J41" s="136">
        <v>-376</v>
      </c>
      <c r="K41" s="136">
        <v>-143</v>
      </c>
      <c r="L41" s="136">
        <v>766</v>
      </c>
      <c r="M41" s="136">
        <v>2721</v>
      </c>
      <c r="N41" s="236">
        <v>3739</v>
      </c>
    </row>
    <row r="42" spans="1:14">
      <c r="A42" s="149"/>
      <c r="B42" s="107"/>
      <c r="C42" s="64"/>
      <c r="D42" s="64"/>
      <c r="E42" s="64"/>
      <c r="F42" s="64"/>
      <c r="G42" s="64"/>
      <c r="H42" s="138"/>
      <c r="I42" s="138"/>
      <c r="J42" s="138"/>
      <c r="K42" s="138"/>
      <c r="L42" s="138"/>
      <c r="M42" s="138"/>
      <c r="N42" s="222"/>
    </row>
    <row r="43" spans="1:14">
      <c r="A43" s="151" t="s">
        <v>165</v>
      </c>
      <c r="B43" s="107"/>
      <c r="C43" s="64">
        <v>367</v>
      </c>
      <c r="D43" s="64">
        <v>363</v>
      </c>
      <c r="E43" s="64">
        <v>367</v>
      </c>
      <c r="F43" s="64">
        <v>552</v>
      </c>
      <c r="G43" s="64">
        <v>707</v>
      </c>
      <c r="H43" s="138">
        <v>432</v>
      </c>
      <c r="I43" s="138">
        <v>4908</v>
      </c>
      <c r="J43" s="138">
        <v>1714</v>
      </c>
      <c r="K43" s="138">
        <v>1348</v>
      </c>
      <c r="L43" s="138">
        <v>1158</v>
      </c>
      <c r="M43" s="138">
        <v>2043</v>
      </c>
      <c r="N43" s="232">
        <v>4060</v>
      </c>
    </row>
    <row r="44" spans="1:14">
      <c r="A44" s="153" t="s">
        <v>162</v>
      </c>
      <c r="B44" s="163"/>
      <c r="C44" s="60">
        <v>114</v>
      </c>
      <c r="D44" s="60">
        <v>12</v>
      </c>
      <c r="E44" s="60">
        <v>300</v>
      </c>
      <c r="F44" s="60">
        <v>40</v>
      </c>
      <c r="G44" s="60">
        <v>-111</v>
      </c>
      <c r="H44" s="134">
        <v>4584</v>
      </c>
      <c r="I44" s="134">
        <v>-3284</v>
      </c>
      <c r="J44" s="134">
        <v>-376</v>
      </c>
      <c r="K44" s="134">
        <v>-143</v>
      </c>
      <c r="L44" s="134">
        <v>766</v>
      </c>
      <c r="M44" s="134">
        <v>2721</v>
      </c>
      <c r="N44" s="237">
        <v>3739</v>
      </c>
    </row>
    <row r="45" spans="1:14">
      <c r="A45" s="156" t="s">
        <v>107</v>
      </c>
      <c r="B45" s="74"/>
      <c r="C45" s="63">
        <v>-118</v>
      </c>
      <c r="D45" s="63">
        <v>-8</v>
      </c>
      <c r="E45" s="63">
        <v>-115</v>
      </c>
      <c r="F45" s="63">
        <v>115</v>
      </c>
      <c r="G45" s="63">
        <v>-164</v>
      </c>
      <c r="H45" s="137">
        <v>-108</v>
      </c>
      <c r="I45" s="137">
        <v>90</v>
      </c>
      <c r="J45" s="137">
        <v>10</v>
      </c>
      <c r="K45" s="137">
        <v>-47</v>
      </c>
      <c r="L45" s="137">
        <v>119</v>
      </c>
      <c r="M45" s="137">
        <v>-704</v>
      </c>
      <c r="N45" s="238">
        <v>333</v>
      </c>
    </row>
    <row r="46" spans="1:14">
      <c r="A46" s="149"/>
      <c r="B46" s="107"/>
      <c r="C46" s="64"/>
      <c r="D46" s="64"/>
      <c r="E46" s="64"/>
      <c r="F46" s="64"/>
      <c r="G46" s="64"/>
      <c r="H46" s="138"/>
      <c r="I46" s="138"/>
      <c r="J46" s="138"/>
      <c r="K46" s="138"/>
      <c r="L46" s="138"/>
      <c r="M46" s="138"/>
      <c r="N46" s="235"/>
    </row>
    <row r="47" spans="1:14" ht="12" thickBot="1">
      <c r="A47" s="155" t="s">
        <v>151</v>
      </c>
      <c r="B47" s="165"/>
      <c r="C47" s="62">
        <v>363</v>
      </c>
      <c r="D47" s="62">
        <v>367</v>
      </c>
      <c r="E47" s="62">
        <v>552</v>
      </c>
      <c r="F47" s="62">
        <v>707</v>
      </c>
      <c r="G47" s="62">
        <v>432</v>
      </c>
      <c r="H47" s="136">
        <v>4908</v>
      </c>
      <c r="I47" s="136">
        <v>1714</v>
      </c>
      <c r="J47" s="136">
        <v>1348</v>
      </c>
      <c r="K47" s="136">
        <v>1158</v>
      </c>
      <c r="L47" s="136">
        <v>2043</v>
      </c>
      <c r="M47" s="136">
        <v>4060</v>
      </c>
      <c r="N47" s="236">
        <v>8132</v>
      </c>
    </row>
    <row r="48" spans="1:14" ht="12.75">
      <c r="A48" s="157" t="s">
        <v>108</v>
      </c>
      <c r="B48" s="107"/>
      <c r="C48" s="65"/>
      <c r="D48" s="65"/>
      <c r="E48" s="65"/>
      <c r="F48" s="65"/>
      <c r="G48" s="65"/>
      <c r="H48" s="139"/>
      <c r="I48" s="139"/>
      <c r="J48" s="139"/>
      <c r="K48" s="139"/>
      <c r="L48" s="139"/>
      <c r="M48" s="139"/>
      <c r="N48" s="224"/>
    </row>
    <row r="49" spans="1:14" ht="12.75">
      <c r="A49" s="158"/>
      <c r="B49" s="107"/>
      <c r="C49" s="65"/>
      <c r="D49" s="65"/>
      <c r="E49" s="65"/>
      <c r="F49" s="65"/>
      <c r="G49" s="65"/>
      <c r="H49" s="139"/>
      <c r="I49" s="139"/>
      <c r="J49" s="139"/>
      <c r="K49" s="139"/>
      <c r="L49" s="139"/>
      <c r="M49" s="139"/>
      <c r="N49" s="224"/>
    </row>
    <row r="50" spans="1:14">
      <c r="A50" s="154" t="s">
        <v>66</v>
      </c>
      <c r="B50" s="74"/>
      <c r="C50" s="61"/>
      <c r="D50" s="61"/>
      <c r="E50" s="61"/>
      <c r="F50" s="61"/>
      <c r="G50" s="61"/>
      <c r="H50" s="135"/>
      <c r="I50" s="135"/>
      <c r="J50" s="135"/>
      <c r="K50" s="135"/>
      <c r="L50" s="135"/>
      <c r="M50" s="135"/>
      <c r="N50" s="223"/>
    </row>
    <row r="51" spans="1:14">
      <c r="A51" s="149" t="s">
        <v>62</v>
      </c>
      <c r="B51" s="107"/>
      <c r="C51" s="64">
        <v>1512</v>
      </c>
      <c r="D51" s="64">
        <v>1829</v>
      </c>
      <c r="E51" s="64">
        <v>1402</v>
      </c>
      <c r="F51" s="64">
        <v>1427</v>
      </c>
      <c r="G51" s="64">
        <v>1458</v>
      </c>
      <c r="H51" s="138">
        <v>2729</v>
      </c>
      <c r="I51" s="138">
        <v>-3680</v>
      </c>
      <c r="J51" s="138">
        <v>4339</v>
      </c>
      <c r="K51" s="138">
        <v>3857</v>
      </c>
      <c r="L51" s="138">
        <v>8250</v>
      </c>
      <c r="M51" s="138">
        <v>9720</v>
      </c>
      <c r="N51" s="232">
        <v>7059</v>
      </c>
    </row>
    <row r="52" spans="1:14">
      <c r="A52" s="149" t="s">
        <v>179</v>
      </c>
      <c r="B52" s="107"/>
      <c r="C52" s="64"/>
      <c r="D52" s="64"/>
      <c r="E52" s="64"/>
      <c r="F52" s="64"/>
      <c r="G52" s="64"/>
      <c r="H52" s="138"/>
      <c r="I52" s="138"/>
      <c r="J52" s="138"/>
      <c r="K52" s="138"/>
      <c r="L52" s="138">
        <v>-2763</v>
      </c>
      <c r="M52" s="138">
        <v>-3058</v>
      </c>
      <c r="N52" s="232">
        <v>-2261</v>
      </c>
    </row>
    <row r="53" spans="1:14">
      <c r="A53" s="149" t="s">
        <v>67</v>
      </c>
      <c r="B53" s="107"/>
      <c r="C53" s="64">
        <v>54</v>
      </c>
      <c r="D53" s="64">
        <v>65</v>
      </c>
      <c r="E53" s="64">
        <v>94</v>
      </c>
      <c r="F53" s="64">
        <v>269</v>
      </c>
      <c r="G53" s="64">
        <v>14</v>
      </c>
      <c r="H53" s="138">
        <v>108</v>
      </c>
      <c r="I53" s="138">
        <v>4624</v>
      </c>
      <c r="J53" s="138">
        <v>8</v>
      </c>
      <c r="K53" s="138">
        <v>59</v>
      </c>
      <c r="L53" s="138">
        <v>-2101</v>
      </c>
      <c r="M53" s="138">
        <v>140</v>
      </c>
      <c r="N53" s="232">
        <v>-1631</v>
      </c>
    </row>
    <row r="54" spans="1:14">
      <c r="A54" s="149" t="s">
        <v>109</v>
      </c>
      <c r="B54" s="107"/>
      <c r="C54" s="64">
        <v>0</v>
      </c>
      <c r="D54" s="64">
        <v>0</v>
      </c>
      <c r="E54" s="64">
        <v>13</v>
      </c>
      <c r="F54" s="64">
        <v>58</v>
      </c>
      <c r="G54" s="64">
        <v>0</v>
      </c>
      <c r="H54" s="138">
        <v>0</v>
      </c>
      <c r="I54" s="138">
        <v>250</v>
      </c>
      <c r="J54" s="138">
        <v>0</v>
      </c>
      <c r="K54" s="138">
        <v>0</v>
      </c>
      <c r="L54" s="138"/>
      <c r="M54" s="138">
        <v>0</v>
      </c>
      <c r="N54" s="232" t="s">
        <v>128</v>
      </c>
    </row>
    <row r="55" spans="1:14">
      <c r="A55" s="1" t="s">
        <v>122</v>
      </c>
      <c r="C55" s="64">
        <v>0</v>
      </c>
      <c r="D55" s="64">
        <v>0</v>
      </c>
      <c r="E55" s="64">
        <v>0</v>
      </c>
      <c r="F55" s="64">
        <v>0</v>
      </c>
      <c r="G55" s="64">
        <v>0</v>
      </c>
      <c r="H55" s="64">
        <v>0</v>
      </c>
      <c r="I55" s="64">
        <v>644</v>
      </c>
      <c r="J55" s="64">
        <v>488</v>
      </c>
      <c r="K55" s="64">
        <v>0</v>
      </c>
      <c r="L55" s="64">
        <v>292</v>
      </c>
      <c r="M55" s="64">
        <v>1944</v>
      </c>
      <c r="N55" s="232">
        <v>551</v>
      </c>
    </row>
    <row r="56" spans="1:14" ht="12" thickBot="1">
      <c r="A56" s="159" t="s">
        <v>68</v>
      </c>
      <c r="B56" s="164"/>
      <c r="C56" s="66">
        <v>1566</v>
      </c>
      <c r="D56" s="66">
        <v>1894</v>
      </c>
      <c r="E56" s="66">
        <v>1509</v>
      </c>
      <c r="F56" s="66">
        <v>1754</v>
      </c>
      <c r="G56" s="66">
        <v>1472</v>
      </c>
      <c r="H56" s="140">
        <v>2837</v>
      </c>
      <c r="I56" s="140">
        <v>1838</v>
      </c>
      <c r="J56" s="140">
        <v>4835</v>
      </c>
      <c r="K56" s="140">
        <v>3916</v>
      </c>
      <c r="L56" s="140">
        <v>3678</v>
      </c>
      <c r="M56" s="140">
        <v>8746</v>
      </c>
      <c r="N56" s="239">
        <v>3718</v>
      </c>
    </row>
    <row r="57" spans="1:14">
      <c r="A57" s="107"/>
      <c r="B57" s="107"/>
      <c r="C57" s="107"/>
      <c r="D57" s="107"/>
      <c r="E57" s="37"/>
      <c r="F57" s="37"/>
      <c r="G57" s="37"/>
      <c r="H57" s="107"/>
      <c r="I57" s="107"/>
      <c r="J57" s="107"/>
      <c r="K57" s="107"/>
      <c r="L57" s="107"/>
    </row>
    <row r="58" spans="1:14">
      <c r="A58" s="107"/>
      <c r="B58" s="107"/>
      <c r="C58" s="107"/>
      <c r="D58" s="107"/>
      <c r="E58" s="107"/>
      <c r="F58" s="107"/>
      <c r="G58" s="107"/>
      <c r="H58" s="107"/>
      <c r="I58" s="107"/>
      <c r="J58" s="107"/>
      <c r="K58" s="169"/>
      <c r="L58" s="169"/>
    </row>
    <row r="59" spans="1:14">
      <c r="A59" s="107"/>
      <c r="B59" s="107"/>
      <c r="C59" s="107"/>
      <c r="D59" s="107"/>
      <c r="E59" s="107"/>
      <c r="F59" s="107"/>
      <c r="G59" s="107"/>
      <c r="H59" s="107"/>
      <c r="I59" s="107"/>
      <c r="J59" s="107"/>
      <c r="K59" s="107"/>
      <c r="L59" s="107"/>
    </row>
    <row r="60" spans="1:14">
      <c r="A60" s="107"/>
      <c r="B60" s="107"/>
      <c r="C60" s="107"/>
      <c r="D60" s="107"/>
      <c r="E60" s="107"/>
      <c r="F60" s="107"/>
      <c r="G60" s="107"/>
      <c r="H60" s="107"/>
      <c r="I60" s="107"/>
      <c r="J60" s="107"/>
      <c r="K60" s="107"/>
      <c r="L60" s="107"/>
    </row>
    <row r="61" spans="1:14">
      <c r="A61" s="107"/>
      <c r="B61" s="107"/>
      <c r="C61" s="107"/>
      <c r="D61" s="107"/>
      <c r="E61" s="107"/>
      <c r="F61" s="107"/>
      <c r="G61" s="107"/>
      <c r="H61" s="107"/>
      <c r="I61" s="107"/>
      <c r="J61" s="107"/>
      <c r="K61" s="107"/>
      <c r="L61" s="107"/>
    </row>
    <row r="62" spans="1:14">
      <c r="A62" s="107"/>
      <c r="B62" s="107"/>
      <c r="C62" s="107"/>
      <c r="D62" s="107"/>
      <c r="E62" s="107"/>
      <c r="F62" s="107"/>
      <c r="G62" s="107"/>
      <c r="H62" s="107"/>
      <c r="I62" s="107"/>
      <c r="J62" s="107"/>
      <c r="K62" s="107"/>
      <c r="L62" s="107"/>
    </row>
    <row r="63" spans="1:14">
      <c r="A63" s="107"/>
      <c r="B63" s="107"/>
      <c r="C63" s="107"/>
      <c r="D63" s="107"/>
      <c r="E63" s="107"/>
      <c r="F63" s="107"/>
      <c r="G63" s="107"/>
      <c r="H63" s="107"/>
      <c r="I63" s="107"/>
      <c r="J63" s="107"/>
      <c r="K63" s="107"/>
      <c r="L63" s="107"/>
    </row>
    <row r="64" spans="1:14">
      <c r="A64" s="107"/>
      <c r="B64" s="107"/>
      <c r="C64" s="107"/>
      <c r="D64" s="107"/>
      <c r="E64" s="107"/>
      <c r="F64" s="107"/>
      <c r="G64" s="107"/>
      <c r="H64" s="107"/>
      <c r="I64" s="107"/>
      <c r="J64" s="107"/>
      <c r="K64" s="107"/>
      <c r="L64" s="107"/>
    </row>
    <row r="65" spans="1:12">
      <c r="A65" s="107"/>
      <c r="B65" s="107"/>
      <c r="C65" s="107"/>
      <c r="D65" s="107"/>
      <c r="E65" s="107"/>
      <c r="F65" s="107"/>
      <c r="G65" s="107"/>
      <c r="H65" s="107"/>
      <c r="I65" s="107"/>
      <c r="J65" s="107"/>
      <c r="K65" s="107"/>
      <c r="L65" s="107"/>
    </row>
    <row r="66" spans="1:12">
      <c r="A66" s="107"/>
      <c r="B66" s="107"/>
      <c r="C66" s="107"/>
      <c r="D66" s="107"/>
      <c r="E66" s="107"/>
      <c r="F66" s="107"/>
      <c r="G66" s="107"/>
      <c r="H66" s="107"/>
      <c r="I66" s="107"/>
      <c r="J66" s="107"/>
      <c r="K66" s="107"/>
      <c r="L66" s="107"/>
    </row>
    <row r="67" spans="1:12">
      <c r="A67" s="107"/>
      <c r="B67" s="107"/>
      <c r="C67" s="107"/>
      <c r="D67" s="107"/>
      <c r="E67" s="107"/>
      <c r="F67" s="107"/>
      <c r="G67" s="107"/>
      <c r="H67" s="107"/>
      <c r="I67" s="107"/>
      <c r="J67" s="107"/>
      <c r="K67" s="107"/>
      <c r="L67" s="107"/>
    </row>
    <row r="68" spans="1:12">
      <c r="A68" s="107"/>
      <c r="B68" s="107"/>
      <c r="C68" s="107"/>
      <c r="D68" s="107"/>
      <c r="E68" s="107"/>
      <c r="F68" s="107"/>
      <c r="G68" s="107"/>
      <c r="H68" s="107"/>
      <c r="I68" s="107"/>
      <c r="J68" s="107"/>
      <c r="K68" s="107"/>
      <c r="L68" s="107"/>
    </row>
    <row r="69" spans="1:12">
      <c r="A69" s="107"/>
      <c r="B69" s="107"/>
      <c r="C69" s="107"/>
      <c r="D69" s="107"/>
      <c r="E69" s="107"/>
      <c r="F69" s="107"/>
      <c r="G69" s="107"/>
      <c r="H69" s="107"/>
      <c r="I69" s="107"/>
      <c r="J69" s="107"/>
      <c r="K69" s="107"/>
      <c r="L69" s="107"/>
    </row>
    <row r="70" spans="1:12">
      <c r="A70" s="107"/>
      <c r="B70" s="107"/>
      <c r="C70" s="107"/>
      <c r="D70" s="107"/>
      <c r="E70" s="107"/>
      <c r="F70" s="107"/>
      <c r="G70" s="107"/>
      <c r="H70" s="107"/>
      <c r="I70" s="107"/>
      <c r="J70" s="107"/>
      <c r="K70" s="107"/>
      <c r="L70" s="107"/>
    </row>
    <row r="71" spans="1:12">
      <c r="A71" s="107"/>
      <c r="B71" s="107"/>
      <c r="C71" s="107"/>
      <c r="D71" s="107"/>
      <c r="E71" s="107"/>
      <c r="F71" s="107"/>
      <c r="G71" s="107"/>
      <c r="H71" s="107"/>
      <c r="I71" s="107"/>
      <c r="J71" s="107"/>
      <c r="K71" s="107"/>
      <c r="L71" s="107"/>
    </row>
    <row r="72" spans="1:12">
      <c r="A72" s="107"/>
      <c r="B72" s="107"/>
      <c r="C72" s="107"/>
      <c r="D72" s="107"/>
      <c r="E72" s="107"/>
      <c r="F72" s="107"/>
      <c r="G72" s="107"/>
      <c r="H72" s="107"/>
      <c r="I72" s="107"/>
      <c r="J72" s="107"/>
      <c r="K72" s="107"/>
      <c r="L72" s="107"/>
    </row>
    <row r="73" spans="1:12">
      <c r="A73" s="107"/>
      <c r="B73" s="107"/>
      <c r="C73" s="107"/>
      <c r="D73" s="107"/>
      <c r="E73" s="107"/>
      <c r="F73" s="107"/>
      <c r="G73" s="107"/>
      <c r="H73" s="107"/>
      <c r="I73" s="107"/>
      <c r="J73" s="107"/>
      <c r="K73" s="107"/>
      <c r="L73" s="107"/>
    </row>
    <row r="74" spans="1:12">
      <c r="A74" s="107"/>
      <c r="B74" s="107"/>
      <c r="C74" s="107"/>
      <c r="D74" s="107"/>
      <c r="E74" s="107"/>
      <c r="F74" s="107"/>
      <c r="G74" s="107"/>
      <c r="H74" s="107"/>
      <c r="I74" s="107"/>
      <c r="J74" s="107"/>
      <c r="K74" s="107"/>
      <c r="L74" s="107"/>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operties>
  <ignoredErrors>
    <ignoredError sqref="M4 J4:K4" numberStoredAsText="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F58"/>
  <sheetViews>
    <sheetView showGridLines="0" view="pageBreakPreview" zoomScaleNormal="100" zoomScaleSheetLayoutView="100" workbookViewId="0">
      <pane xSplit="2" ySplit="3" topLeftCell="H4" activePane="bottomRight" state="frozen"/>
      <selection activeCell="AO85" sqref="AO85"/>
      <selection pane="topRight" activeCell="AO85" sqref="AO85"/>
      <selection pane="bottomLeft" activeCell="AO85" sqref="AO85"/>
      <selection pane="bottomRight"/>
    </sheetView>
  </sheetViews>
  <sheetFormatPr defaultColWidth="9.140625" defaultRowHeight="11.25" outlineLevelCol="1"/>
  <cols>
    <col min="1" max="1" width="37.42578125" style="1" customWidth="1"/>
    <col min="2" max="2" width="0.85546875" style="1" customWidth="1"/>
    <col min="3" max="4" width="8.5703125" style="1" hidden="1" customWidth="1" outlineLevel="1"/>
    <col min="5" max="7" width="9.42578125" style="1" hidden="1" customWidth="1" outlineLevel="1"/>
    <col min="8" max="8" width="9.42578125" style="1" customWidth="1" collapsed="1"/>
    <col min="9" max="13" width="9.42578125" style="1" customWidth="1"/>
    <col min="14" max="14" width="9.42578125" style="14" customWidth="1"/>
    <col min="15" max="15" width="7.5703125" style="1" customWidth="1"/>
    <col min="16" max="16" width="8.140625" style="1" customWidth="1"/>
    <col min="17" max="17" width="0.85546875" style="1" customWidth="1"/>
    <col min="18" max="21" width="7.570312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 r="A1" s="33" t="s">
        <v>175</v>
      </c>
      <c r="B1" s="7"/>
      <c r="C1" s="7"/>
      <c r="D1" s="7"/>
      <c r="E1" s="7"/>
      <c r="F1" s="7"/>
      <c r="G1" s="7"/>
      <c r="H1" s="9"/>
      <c r="K1" s="9"/>
      <c r="L1" s="9"/>
      <c r="M1" s="9"/>
      <c r="N1" s="225"/>
      <c r="P1" s="9"/>
      <c r="Q1" s="7"/>
      <c r="V1" s="9"/>
      <c r="W1" s="7"/>
      <c r="AC1" s="7"/>
    </row>
    <row r="2" spans="1:29" s="5" customFormat="1" ht="2.1" customHeight="1">
      <c r="A2" s="4"/>
      <c r="D2" s="4"/>
      <c r="E2" s="4"/>
      <c r="F2" s="4"/>
      <c r="G2" s="4"/>
      <c r="H2" s="4"/>
      <c r="K2" s="4"/>
      <c r="L2" s="4"/>
      <c r="M2" s="4"/>
      <c r="N2" s="226"/>
      <c r="P2" s="4"/>
      <c r="V2" s="4"/>
    </row>
    <row r="3" spans="1:29">
      <c r="A3" s="9" t="s">
        <v>6</v>
      </c>
      <c r="B3" s="3"/>
      <c r="C3" s="3"/>
    </row>
    <row r="4" spans="1:29" ht="11.45" customHeight="1">
      <c r="B4" s="2"/>
      <c r="C4" s="2"/>
    </row>
    <row r="5" spans="1:29" ht="12" customHeight="1">
      <c r="A5" s="42" t="s">
        <v>41</v>
      </c>
      <c r="B5" s="42"/>
      <c r="C5" s="40">
        <v>2010</v>
      </c>
      <c r="D5" s="40">
        <v>2011</v>
      </c>
      <c r="E5" s="40">
        <v>2012</v>
      </c>
      <c r="F5" s="40">
        <v>2013</v>
      </c>
      <c r="G5" s="141">
        <v>2014</v>
      </c>
      <c r="H5" s="141">
        <v>2015</v>
      </c>
      <c r="I5" s="141">
        <v>2016</v>
      </c>
      <c r="J5" s="141">
        <v>2017</v>
      </c>
      <c r="K5" s="141">
        <v>2018</v>
      </c>
      <c r="L5" s="141">
        <v>2019</v>
      </c>
      <c r="M5" s="141" t="s">
        <v>170</v>
      </c>
      <c r="N5" s="141" t="s">
        <v>172</v>
      </c>
    </row>
    <row r="6" spans="1:29" ht="11.45" customHeight="1">
      <c r="A6" s="17"/>
      <c r="B6" s="2"/>
      <c r="C6" s="18"/>
      <c r="D6" s="32"/>
      <c r="E6" s="32"/>
      <c r="F6" s="32"/>
      <c r="G6" s="32"/>
      <c r="H6" s="32"/>
      <c r="I6" s="32"/>
      <c r="J6" s="32"/>
      <c r="K6" s="32"/>
      <c r="L6" s="32"/>
      <c r="M6" s="32"/>
      <c r="N6" s="227"/>
    </row>
    <row r="7" spans="1:29" ht="11.45" customHeight="1">
      <c r="A7" s="17" t="s">
        <v>163</v>
      </c>
      <c r="B7" s="2"/>
      <c r="C7" s="19">
        <v>8772</v>
      </c>
      <c r="D7" s="19">
        <v>8683</v>
      </c>
      <c r="E7" s="19">
        <v>8723</v>
      </c>
      <c r="F7" s="19">
        <v>8982</v>
      </c>
      <c r="G7" s="124">
        <v>8928</v>
      </c>
      <c r="H7" s="124">
        <v>8996</v>
      </c>
      <c r="I7" s="170">
        <v>17247</v>
      </c>
      <c r="J7" s="170">
        <v>16573</v>
      </c>
      <c r="K7" s="170">
        <v>16742</v>
      </c>
      <c r="L7" s="170">
        <v>51988</v>
      </c>
      <c r="M7" s="170">
        <v>48665</v>
      </c>
      <c r="N7" s="240">
        <v>75479</v>
      </c>
    </row>
    <row r="8" spans="1:29" ht="11.45" customHeight="1">
      <c r="A8" s="17" t="s">
        <v>152</v>
      </c>
      <c r="B8" s="2"/>
      <c r="C8" s="19"/>
      <c r="D8" s="19"/>
      <c r="E8" s="19"/>
      <c r="F8" s="19"/>
      <c r="G8" s="124"/>
      <c r="H8" s="124"/>
      <c r="I8" s="170"/>
      <c r="J8" s="170"/>
      <c r="K8" s="170">
        <v>193</v>
      </c>
      <c r="L8" s="170">
        <v>11671</v>
      </c>
      <c r="M8" s="170">
        <v>11111</v>
      </c>
      <c r="N8" s="240">
        <v>13072</v>
      </c>
    </row>
    <row r="9" spans="1:29" ht="11.45" customHeight="1">
      <c r="A9" s="17" t="s">
        <v>33</v>
      </c>
      <c r="B9" s="2"/>
      <c r="C9" s="19">
        <v>4782</v>
      </c>
      <c r="D9" s="19">
        <v>4503</v>
      </c>
      <c r="E9" s="19">
        <v>4261</v>
      </c>
      <c r="F9" s="19">
        <v>3883</v>
      </c>
      <c r="G9" s="124">
        <v>3927</v>
      </c>
      <c r="H9" s="124">
        <v>3568</v>
      </c>
      <c r="I9" s="170">
        <v>3334</v>
      </c>
      <c r="J9" s="170">
        <v>2431</v>
      </c>
      <c r="K9" s="170">
        <v>2297</v>
      </c>
      <c r="L9" s="170">
        <v>3022</v>
      </c>
      <c r="M9" s="170">
        <v>3014</v>
      </c>
      <c r="N9" s="240">
        <v>6111</v>
      </c>
    </row>
    <row r="10" spans="1:29">
      <c r="A10" s="20" t="s">
        <v>1</v>
      </c>
      <c r="B10" s="2"/>
      <c r="C10" s="19">
        <v>140</v>
      </c>
      <c r="D10" s="19">
        <v>170</v>
      </c>
      <c r="E10" s="19">
        <v>153</v>
      </c>
      <c r="F10" s="19">
        <v>147</v>
      </c>
      <c r="G10" s="124">
        <v>297</v>
      </c>
      <c r="H10" s="124">
        <v>119</v>
      </c>
      <c r="I10" s="170">
        <v>317</v>
      </c>
      <c r="J10" s="170">
        <v>257</v>
      </c>
      <c r="K10" s="170">
        <v>291</v>
      </c>
      <c r="L10" s="170">
        <v>494</v>
      </c>
      <c r="M10" s="170">
        <v>372</v>
      </c>
      <c r="N10" s="240">
        <v>2281</v>
      </c>
    </row>
    <row r="11" spans="1:29" ht="11.45" customHeight="1">
      <c r="A11" s="20" t="s">
        <v>34</v>
      </c>
      <c r="B11" s="2"/>
      <c r="C11" s="21">
        <v>449</v>
      </c>
      <c r="D11" s="21">
        <v>430</v>
      </c>
      <c r="E11" s="21">
        <v>409</v>
      </c>
      <c r="F11" s="21">
        <v>430</v>
      </c>
      <c r="G11" s="125">
        <v>488</v>
      </c>
      <c r="H11" s="125">
        <v>515</v>
      </c>
      <c r="I11" s="24">
        <v>1031</v>
      </c>
      <c r="J11" s="24">
        <v>965</v>
      </c>
      <c r="K11" s="24">
        <v>851</v>
      </c>
      <c r="L11" s="24">
        <v>2164</v>
      </c>
      <c r="M11" s="24">
        <v>2536</v>
      </c>
      <c r="N11" s="241">
        <v>3302</v>
      </c>
    </row>
    <row r="12" spans="1:29">
      <c r="A12" s="22" t="s">
        <v>35</v>
      </c>
      <c r="B12" s="2"/>
      <c r="C12" s="23">
        <v>14143</v>
      </c>
      <c r="D12" s="23">
        <v>13786</v>
      </c>
      <c r="E12" s="23">
        <v>13546</v>
      </c>
      <c r="F12" s="23">
        <v>13442</v>
      </c>
      <c r="G12" s="126">
        <v>13640</v>
      </c>
      <c r="H12" s="126">
        <v>13198</v>
      </c>
      <c r="I12" s="171">
        <v>21929</v>
      </c>
      <c r="J12" s="171">
        <v>20226</v>
      </c>
      <c r="K12" s="171">
        <v>20374</v>
      </c>
      <c r="L12" s="171">
        <v>69339</v>
      </c>
      <c r="M12" s="171">
        <v>65698</v>
      </c>
      <c r="N12" s="242">
        <v>100245</v>
      </c>
    </row>
    <row r="13" spans="1:29" ht="12" customHeight="1">
      <c r="A13" s="17"/>
      <c r="B13" s="2"/>
      <c r="G13" s="127"/>
      <c r="H13" s="127"/>
      <c r="I13" s="12"/>
      <c r="J13" s="12"/>
      <c r="K13" s="12"/>
      <c r="L13" s="12"/>
      <c r="M13" s="12"/>
      <c r="N13" s="240"/>
    </row>
    <row r="14" spans="1:29">
      <c r="A14" s="17" t="s">
        <v>38</v>
      </c>
      <c r="C14" s="19">
        <v>7155</v>
      </c>
      <c r="D14" s="19">
        <v>7112</v>
      </c>
      <c r="E14" s="19">
        <v>7238</v>
      </c>
      <c r="F14" s="19">
        <v>7469</v>
      </c>
      <c r="G14" s="124">
        <v>7854.4</v>
      </c>
      <c r="H14" s="124">
        <v>7799</v>
      </c>
      <c r="I14" s="170">
        <v>12338</v>
      </c>
      <c r="J14" s="170">
        <v>12557</v>
      </c>
      <c r="K14" s="170">
        <v>13252</v>
      </c>
      <c r="L14" s="170">
        <v>18252</v>
      </c>
      <c r="M14" s="170">
        <v>19038</v>
      </c>
      <c r="N14" s="240">
        <v>33951</v>
      </c>
    </row>
    <row r="15" spans="1:29">
      <c r="A15" s="17" t="s">
        <v>154</v>
      </c>
      <c r="B15" s="6"/>
      <c r="C15" s="19">
        <v>541</v>
      </c>
      <c r="D15" s="19">
        <v>604</v>
      </c>
      <c r="E15" s="19">
        <v>629</v>
      </c>
      <c r="F15" s="19">
        <v>676</v>
      </c>
      <c r="G15" s="124">
        <v>744</v>
      </c>
      <c r="H15" s="124">
        <v>588</v>
      </c>
      <c r="I15" s="170">
        <v>2026</v>
      </c>
      <c r="J15" s="170">
        <v>1762</v>
      </c>
      <c r="K15" s="170">
        <v>1554</v>
      </c>
      <c r="L15" s="170">
        <v>3054</v>
      </c>
      <c r="M15" s="170">
        <v>3283</v>
      </c>
      <c r="N15" s="240">
        <v>7567</v>
      </c>
    </row>
    <row r="16" spans="1:29">
      <c r="A16" s="17" t="s">
        <v>153</v>
      </c>
      <c r="B16" s="6"/>
      <c r="C16" s="19"/>
      <c r="D16" s="19"/>
      <c r="E16" s="19"/>
      <c r="F16" s="19"/>
      <c r="G16" s="124"/>
      <c r="H16" s="124"/>
      <c r="I16" s="170"/>
      <c r="J16" s="170"/>
      <c r="K16" s="170">
        <v>718</v>
      </c>
      <c r="L16" s="170">
        <v>1324</v>
      </c>
      <c r="M16" s="170">
        <v>1426</v>
      </c>
      <c r="N16" s="240">
        <v>2683</v>
      </c>
    </row>
    <row r="17" spans="1:32">
      <c r="A17" s="20" t="s">
        <v>1</v>
      </c>
      <c r="C17" s="19">
        <v>709</v>
      </c>
      <c r="D17" s="19">
        <v>849</v>
      </c>
      <c r="E17" s="19">
        <v>791</v>
      </c>
      <c r="F17" s="19">
        <v>794</v>
      </c>
      <c r="G17" s="124">
        <v>985</v>
      </c>
      <c r="H17" s="124">
        <v>1232</v>
      </c>
      <c r="I17" s="170">
        <v>1850</v>
      </c>
      <c r="J17" s="170">
        <v>1778</v>
      </c>
      <c r="K17" s="170">
        <v>1662</v>
      </c>
      <c r="L17" s="170">
        <v>3410</v>
      </c>
      <c r="M17" s="170">
        <v>2635</v>
      </c>
      <c r="N17" s="240">
        <v>3698</v>
      </c>
    </row>
    <row r="18" spans="1:32">
      <c r="A18" s="20" t="s">
        <v>37</v>
      </c>
      <c r="C18" s="24">
        <v>363</v>
      </c>
      <c r="D18" s="24">
        <v>367</v>
      </c>
      <c r="E18" s="24">
        <v>552</v>
      </c>
      <c r="F18" s="24">
        <v>707</v>
      </c>
      <c r="G18" s="125">
        <v>432</v>
      </c>
      <c r="H18" s="125">
        <v>4908</v>
      </c>
      <c r="I18" s="24">
        <v>1714</v>
      </c>
      <c r="J18" s="24">
        <v>1348</v>
      </c>
      <c r="K18" s="24">
        <v>1158</v>
      </c>
      <c r="L18" s="24">
        <v>2043</v>
      </c>
      <c r="M18" s="24">
        <v>4060</v>
      </c>
      <c r="N18" s="240">
        <v>8132</v>
      </c>
    </row>
    <row r="19" spans="1:32">
      <c r="A19" s="20" t="s">
        <v>36</v>
      </c>
      <c r="C19" s="24">
        <v>174</v>
      </c>
      <c r="D19" s="24">
        <v>16</v>
      </c>
      <c r="E19" s="24">
        <v>38</v>
      </c>
      <c r="F19" s="24">
        <v>12</v>
      </c>
      <c r="G19" s="125">
        <v>25</v>
      </c>
      <c r="H19" s="125">
        <v>0</v>
      </c>
      <c r="I19" s="24">
        <v>510</v>
      </c>
      <c r="J19" s="24">
        <v>717</v>
      </c>
      <c r="K19" s="24">
        <v>94</v>
      </c>
      <c r="L19" s="24">
        <v>135</v>
      </c>
      <c r="M19" s="24">
        <v>110</v>
      </c>
      <c r="N19" s="240">
        <v>89</v>
      </c>
    </row>
    <row r="20" spans="1:32">
      <c r="A20" s="22" t="s">
        <v>39</v>
      </c>
      <c r="C20" s="23">
        <v>8942</v>
      </c>
      <c r="D20" s="23">
        <v>8948</v>
      </c>
      <c r="E20" s="23">
        <v>9248</v>
      </c>
      <c r="F20" s="23">
        <v>9658</v>
      </c>
      <c r="G20" s="126">
        <v>10040.4</v>
      </c>
      <c r="H20" s="126">
        <v>14527</v>
      </c>
      <c r="I20" s="171">
        <v>18438</v>
      </c>
      <c r="J20" s="171">
        <v>18162</v>
      </c>
      <c r="K20" s="171">
        <v>18438</v>
      </c>
      <c r="L20" s="171">
        <v>28218</v>
      </c>
      <c r="M20" s="171">
        <v>30552</v>
      </c>
      <c r="N20" s="242">
        <v>56120</v>
      </c>
    </row>
    <row r="21" spans="1:32">
      <c r="A21" s="20"/>
      <c r="G21" s="127"/>
      <c r="H21" s="127"/>
      <c r="I21" s="12"/>
      <c r="J21" s="12"/>
      <c r="K21" s="12"/>
      <c r="L21" s="12"/>
      <c r="M21" s="12"/>
      <c r="N21" s="228"/>
    </row>
    <row r="22" spans="1:32" ht="12" thickBot="1">
      <c r="A22" s="25" t="s">
        <v>40</v>
      </c>
      <c r="C22" s="26">
        <v>23085</v>
      </c>
      <c r="D22" s="26">
        <v>22734</v>
      </c>
      <c r="E22" s="26">
        <v>22794</v>
      </c>
      <c r="F22" s="26">
        <v>23100</v>
      </c>
      <c r="G22" s="128">
        <v>23680.400000000001</v>
      </c>
      <c r="H22" s="128">
        <v>27725</v>
      </c>
      <c r="I22" s="172">
        <v>40367</v>
      </c>
      <c r="J22" s="172">
        <v>38388</v>
      </c>
      <c r="K22" s="172">
        <v>38812</v>
      </c>
      <c r="L22" s="172">
        <v>97557</v>
      </c>
      <c r="M22" s="172">
        <v>96250</v>
      </c>
      <c r="N22" s="243">
        <v>156365</v>
      </c>
    </row>
    <row r="23" spans="1:32">
      <c r="I23" s="12"/>
      <c r="J23" s="12"/>
      <c r="K23" s="12"/>
      <c r="L23" s="12"/>
      <c r="M23" s="12"/>
    </row>
    <row r="24" spans="1:32">
      <c r="I24" s="12"/>
      <c r="J24" s="12"/>
      <c r="K24" s="12"/>
      <c r="L24" s="12"/>
      <c r="M24" s="12"/>
    </row>
    <row r="25" spans="1:32">
      <c r="I25" s="12"/>
      <c r="J25" s="12"/>
      <c r="K25" s="12"/>
      <c r="L25" s="12"/>
      <c r="M25" s="12"/>
    </row>
    <row r="26" spans="1:32">
      <c r="A26" s="42" t="s">
        <v>42</v>
      </c>
      <c r="B26" s="42"/>
      <c r="C26" s="40">
        <v>2010</v>
      </c>
      <c r="D26" s="40">
        <v>2011</v>
      </c>
      <c r="E26" s="40">
        <v>2012</v>
      </c>
      <c r="F26" s="40">
        <v>2013</v>
      </c>
      <c r="G26" s="141">
        <v>2014</v>
      </c>
      <c r="H26" s="141">
        <v>2015</v>
      </c>
      <c r="I26" s="141">
        <v>2016</v>
      </c>
      <c r="J26" s="141">
        <v>2017</v>
      </c>
      <c r="K26" s="141">
        <v>2018</v>
      </c>
      <c r="L26" s="141">
        <v>2019</v>
      </c>
      <c r="M26" s="141" t="s">
        <v>170</v>
      </c>
      <c r="N26" s="141" t="s">
        <v>172</v>
      </c>
      <c r="AF26" s="2"/>
    </row>
    <row r="27" spans="1:32">
      <c r="A27" s="17"/>
      <c r="C27" s="18"/>
      <c r="D27" s="17"/>
      <c r="E27" s="17"/>
      <c r="F27" s="17"/>
      <c r="G27" s="17"/>
      <c r="H27" s="17"/>
      <c r="I27" s="173"/>
      <c r="J27" s="173"/>
      <c r="K27" s="173"/>
      <c r="L27" s="173"/>
      <c r="M27" s="173"/>
      <c r="N27" s="229"/>
    </row>
    <row r="28" spans="1:32">
      <c r="A28" s="17" t="s">
        <v>2</v>
      </c>
      <c r="C28" s="19">
        <v>209</v>
      </c>
      <c r="D28" s="19">
        <v>190</v>
      </c>
      <c r="E28" s="19">
        <v>188</v>
      </c>
      <c r="F28" s="19">
        <v>180</v>
      </c>
      <c r="G28" s="124">
        <v>177</v>
      </c>
      <c r="H28" s="124">
        <v>192</v>
      </c>
      <c r="I28" s="170">
        <v>190</v>
      </c>
      <c r="J28" s="170">
        <v>190</v>
      </c>
      <c r="K28" s="170">
        <v>188</v>
      </c>
      <c r="L28" s="170">
        <v>235</v>
      </c>
      <c r="M28" s="170">
        <v>230</v>
      </c>
      <c r="N28" s="240">
        <v>240</v>
      </c>
    </row>
    <row r="29" spans="1:32">
      <c r="A29" s="16" t="s">
        <v>43</v>
      </c>
      <c r="C29" s="27">
        <v>6340</v>
      </c>
      <c r="D29" s="27">
        <v>5089</v>
      </c>
      <c r="E29" s="27">
        <v>5160</v>
      </c>
      <c r="F29" s="27">
        <v>6038</v>
      </c>
      <c r="G29" s="129">
        <v>5875</v>
      </c>
      <c r="H29" s="129">
        <v>11617</v>
      </c>
      <c r="I29" s="174">
        <v>13226</v>
      </c>
      <c r="J29" s="174">
        <v>14645</v>
      </c>
      <c r="K29" s="174">
        <v>14373</v>
      </c>
      <c r="L29" s="174">
        <v>49195</v>
      </c>
      <c r="M29" s="174">
        <v>47155</v>
      </c>
      <c r="N29" s="244">
        <v>73985</v>
      </c>
    </row>
    <row r="30" spans="1:32">
      <c r="A30" s="22" t="s">
        <v>176</v>
      </c>
      <c r="C30" s="23">
        <v>6549</v>
      </c>
      <c r="D30" s="23">
        <v>5279</v>
      </c>
      <c r="E30" s="23">
        <v>5348</v>
      </c>
      <c r="F30" s="23">
        <v>6218</v>
      </c>
      <c r="G30" s="126">
        <v>6052</v>
      </c>
      <c r="H30" s="126">
        <v>11809</v>
      </c>
      <c r="I30" s="171">
        <v>13416</v>
      </c>
      <c r="J30" s="171">
        <v>14835</v>
      </c>
      <c r="K30" s="171">
        <v>14561</v>
      </c>
      <c r="L30" s="171">
        <v>49430</v>
      </c>
      <c r="M30" s="171">
        <v>47385</v>
      </c>
      <c r="N30" s="242">
        <v>74225</v>
      </c>
    </row>
    <row r="31" spans="1:32">
      <c r="A31" s="20" t="s">
        <v>44</v>
      </c>
      <c r="C31" s="21">
        <v>36</v>
      </c>
      <c r="D31" s="21">
        <v>30</v>
      </c>
      <c r="E31" s="21">
        <v>37</v>
      </c>
      <c r="F31" s="21">
        <v>30</v>
      </c>
      <c r="G31" s="125">
        <v>29</v>
      </c>
      <c r="H31" s="125">
        <v>32</v>
      </c>
      <c r="I31" s="24">
        <v>-38</v>
      </c>
      <c r="J31" s="24">
        <v>-26</v>
      </c>
      <c r="K31" s="24">
        <v>-29</v>
      </c>
      <c r="L31" s="24">
        <v>-111</v>
      </c>
      <c r="M31" s="24">
        <v>-88</v>
      </c>
      <c r="N31" s="232">
        <v>168</v>
      </c>
    </row>
    <row r="32" spans="1:32">
      <c r="A32" s="22" t="s">
        <v>45</v>
      </c>
      <c r="C32" s="23">
        <v>6585</v>
      </c>
      <c r="D32" s="23">
        <v>5309</v>
      </c>
      <c r="E32" s="23">
        <v>5385</v>
      </c>
      <c r="F32" s="23">
        <v>6248</v>
      </c>
      <c r="G32" s="126">
        <v>6081</v>
      </c>
      <c r="H32" s="126">
        <v>11841</v>
      </c>
      <c r="I32" s="171">
        <v>13378</v>
      </c>
      <c r="J32" s="171">
        <v>14809</v>
      </c>
      <c r="K32" s="171">
        <v>14532</v>
      </c>
      <c r="L32" s="171">
        <v>49319</v>
      </c>
      <c r="M32" s="171">
        <v>47297</v>
      </c>
      <c r="N32" s="242">
        <v>74393</v>
      </c>
    </row>
    <row r="33" spans="1:19">
      <c r="A33" s="17"/>
      <c r="G33" s="127"/>
      <c r="H33" s="127"/>
      <c r="I33" s="12"/>
      <c r="J33" s="12"/>
      <c r="K33" s="12"/>
      <c r="L33" s="12"/>
      <c r="M33" s="12"/>
      <c r="N33" s="228"/>
    </row>
    <row r="34" spans="1:19">
      <c r="A34" s="17" t="s">
        <v>3</v>
      </c>
      <c r="C34" s="19">
        <v>576</v>
      </c>
      <c r="D34" s="19">
        <v>527</v>
      </c>
      <c r="E34" s="19">
        <v>411</v>
      </c>
      <c r="F34" s="19">
        <v>411</v>
      </c>
      <c r="G34" s="124">
        <v>366</v>
      </c>
      <c r="H34" s="124">
        <v>321</v>
      </c>
      <c r="I34" s="170">
        <v>287</v>
      </c>
      <c r="J34" s="170">
        <v>82</v>
      </c>
      <c r="K34" s="170">
        <v>188</v>
      </c>
      <c r="L34" s="170">
        <v>455</v>
      </c>
      <c r="M34" s="170">
        <v>243</v>
      </c>
      <c r="N34" s="240">
        <v>478</v>
      </c>
      <c r="R34" s="143"/>
      <c r="S34" s="143"/>
    </row>
    <row r="35" spans="1:19">
      <c r="A35" s="17" t="s">
        <v>46</v>
      </c>
      <c r="C35" s="19">
        <v>871</v>
      </c>
      <c r="D35" s="19">
        <v>975</v>
      </c>
      <c r="E35" s="19">
        <v>1078</v>
      </c>
      <c r="F35" s="19">
        <v>1034</v>
      </c>
      <c r="G35" s="124">
        <v>1311</v>
      </c>
      <c r="H35" s="124">
        <v>1226</v>
      </c>
      <c r="I35" s="170">
        <v>1488</v>
      </c>
      <c r="J35" s="170">
        <v>1124</v>
      </c>
      <c r="K35" s="170">
        <v>915</v>
      </c>
      <c r="L35" s="170">
        <v>1494</v>
      </c>
      <c r="M35" s="170">
        <v>1219</v>
      </c>
      <c r="N35" s="240">
        <v>1482</v>
      </c>
      <c r="R35" s="2"/>
      <c r="S35" s="2"/>
    </row>
    <row r="36" spans="1:19">
      <c r="A36" s="17" t="s">
        <v>48</v>
      </c>
      <c r="C36" s="19">
        <v>309</v>
      </c>
      <c r="D36" s="19">
        <v>391</v>
      </c>
      <c r="E36" s="19">
        <v>418</v>
      </c>
      <c r="F36" s="19">
        <v>361</v>
      </c>
      <c r="G36" s="124">
        <v>328</v>
      </c>
      <c r="H36" s="124">
        <v>360</v>
      </c>
      <c r="I36" s="170">
        <v>736</v>
      </c>
      <c r="J36" s="170">
        <v>706</v>
      </c>
      <c r="K36" s="170">
        <v>627</v>
      </c>
      <c r="L36" s="170">
        <v>1282</v>
      </c>
      <c r="M36" s="170">
        <v>1253</v>
      </c>
      <c r="N36" s="240">
        <v>3256</v>
      </c>
      <c r="R36" s="2"/>
      <c r="S36" s="2"/>
    </row>
    <row r="37" spans="1:19">
      <c r="A37" s="17" t="s">
        <v>155</v>
      </c>
      <c r="C37" s="19"/>
      <c r="D37" s="19"/>
      <c r="E37" s="19"/>
      <c r="F37" s="19"/>
      <c r="G37" s="124"/>
      <c r="H37" s="124"/>
      <c r="I37" s="170"/>
      <c r="J37" s="170"/>
      <c r="K37" s="170">
        <v>132</v>
      </c>
      <c r="L37" s="170">
        <v>9227</v>
      </c>
      <c r="M37" s="170">
        <v>9428</v>
      </c>
      <c r="N37" s="240">
        <v>11157</v>
      </c>
      <c r="R37" s="2"/>
      <c r="S37" s="2"/>
    </row>
    <row r="38" spans="1:19">
      <c r="A38" s="17" t="s">
        <v>164</v>
      </c>
      <c r="C38" s="19">
        <v>5642</v>
      </c>
      <c r="D38" s="19">
        <v>6091</v>
      </c>
      <c r="E38" s="19">
        <v>6190</v>
      </c>
      <c r="F38" s="19">
        <v>6066</v>
      </c>
      <c r="G38" s="124">
        <v>5702</v>
      </c>
      <c r="H38" s="124">
        <v>4309</v>
      </c>
      <c r="I38" s="170">
        <v>8725</v>
      </c>
      <c r="J38" s="170">
        <v>6491</v>
      </c>
      <c r="K38" s="170">
        <v>6461</v>
      </c>
      <c r="L38" s="170">
        <v>6464</v>
      </c>
      <c r="M38" s="170">
        <v>7696</v>
      </c>
      <c r="N38" s="240">
        <v>18126</v>
      </c>
    </row>
    <row r="39" spans="1:19">
      <c r="A39" s="22" t="s">
        <v>47</v>
      </c>
      <c r="C39" s="23">
        <v>7398</v>
      </c>
      <c r="D39" s="23">
        <v>7984</v>
      </c>
      <c r="E39" s="23">
        <v>8097</v>
      </c>
      <c r="F39" s="23">
        <v>7872</v>
      </c>
      <c r="G39" s="126">
        <v>7707</v>
      </c>
      <c r="H39" s="126">
        <v>6216</v>
      </c>
      <c r="I39" s="171">
        <v>11236</v>
      </c>
      <c r="J39" s="171">
        <v>8403</v>
      </c>
      <c r="K39" s="171">
        <v>8323</v>
      </c>
      <c r="L39" s="171">
        <v>18922</v>
      </c>
      <c r="M39" s="171">
        <v>19839</v>
      </c>
      <c r="N39" s="242">
        <v>34499</v>
      </c>
    </row>
    <row r="40" spans="1:19">
      <c r="A40" s="17"/>
      <c r="G40" s="127"/>
      <c r="H40" s="127"/>
      <c r="I40" s="12"/>
      <c r="J40" s="12"/>
      <c r="K40" s="12"/>
      <c r="L40" s="12"/>
      <c r="M40" s="12"/>
      <c r="N40" s="228"/>
    </row>
    <row r="41" spans="1:19">
      <c r="A41" s="17" t="s">
        <v>48</v>
      </c>
      <c r="C41" s="19">
        <v>332</v>
      </c>
      <c r="D41" s="19">
        <v>215</v>
      </c>
      <c r="E41" s="19">
        <v>275</v>
      </c>
      <c r="F41" s="19">
        <v>242</v>
      </c>
      <c r="G41" s="124">
        <v>474</v>
      </c>
      <c r="H41" s="124">
        <v>270</v>
      </c>
      <c r="I41" s="170">
        <v>462</v>
      </c>
      <c r="J41" s="170">
        <v>383</v>
      </c>
      <c r="K41" s="170">
        <v>412</v>
      </c>
      <c r="L41" s="170">
        <v>1157</v>
      </c>
      <c r="M41" s="170">
        <v>1525</v>
      </c>
      <c r="N41" s="240">
        <v>2110</v>
      </c>
    </row>
    <row r="42" spans="1:19">
      <c r="A42" s="17" t="s">
        <v>155</v>
      </c>
      <c r="C42" s="19"/>
      <c r="D42" s="19"/>
      <c r="E42" s="19"/>
      <c r="F42" s="19"/>
      <c r="G42" s="124"/>
      <c r="H42" s="124"/>
      <c r="I42" s="170"/>
      <c r="J42" s="170"/>
      <c r="K42" s="170">
        <v>60</v>
      </c>
      <c r="L42" s="170">
        <v>3385</v>
      </c>
      <c r="M42" s="170">
        <v>2850</v>
      </c>
      <c r="N42" s="240">
        <v>3200</v>
      </c>
    </row>
    <row r="43" spans="1:19">
      <c r="A43" s="17" t="s">
        <v>164</v>
      </c>
      <c r="C43" s="19">
        <v>593</v>
      </c>
      <c r="D43" s="19">
        <v>861</v>
      </c>
      <c r="E43" s="19">
        <v>923</v>
      </c>
      <c r="F43" s="19">
        <v>590</v>
      </c>
      <c r="G43" s="124">
        <v>589</v>
      </c>
      <c r="H43" s="124">
        <v>313</v>
      </c>
      <c r="I43" s="170">
        <v>1358</v>
      </c>
      <c r="J43" s="170">
        <v>495</v>
      </c>
      <c r="K43" s="170">
        <v>485</v>
      </c>
      <c r="L43" s="170">
        <v>1520</v>
      </c>
      <c r="M43" s="170">
        <v>1185</v>
      </c>
      <c r="N43" s="240">
        <v>2557</v>
      </c>
    </row>
    <row r="44" spans="1:19">
      <c r="A44" s="17" t="s">
        <v>49</v>
      </c>
      <c r="C44" s="19">
        <v>4195</v>
      </c>
      <c r="D44" s="19">
        <v>4350</v>
      </c>
      <c r="E44" s="19">
        <v>4385</v>
      </c>
      <c r="F44" s="19">
        <v>4537</v>
      </c>
      <c r="G44" s="124">
        <v>4782</v>
      </c>
      <c r="H44" s="124">
        <v>4997</v>
      </c>
      <c r="I44" s="170">
        <v>7010</v>
      </c>
      <c r="J44" s="170">
        <v>7477</v>
      </c>
      <c r="K44" s="170">
        <v>7646</v>
      </c>
      <c r="L44" s="170">
        <v>9783</v>
      </c>
      <c r="M44" s="170">
        <v>9926</v>
      </c>
      <c r="N44" s="240">
        <v>16297</v>
      </c>
    </row>
    <row r="45" spans="1:19">
      <c r="A45" s="17" t="s">
        <v>156</v>
      </c>
      <c r="C45" s="19">
        <v>1418</v>
      </c>
      <c r="D45" s="19">
        <v>1283</v>
      </c>
      <c r="E45" s="19">
        <v>1284</v>
      </c>
      <c r="F45" s="19">
        <v>1252</v>
      </c>
      <c r="G45" s="124">
        <v>1377</v>
      </c>
      <c r="H45" s="124">
        <v>1451</v>
      </c>
      <c r="I45" s="170">
        <v>2435</v>
      </c>
      <c r="J45" s="170">
        <v>2539</v>
      </c>
      <c r="K45" s="170">
        <v>2813</v>
      </c>
      <c r="L45" s="170">
        <v>5330</v>
      </c>
      <c r="M45" s="170">
        <v>5913</v>
      </c>
      <c r="N45" s="240">
        <v>11036</v>
      </c>
    </row>
    <row r="46" spans="1:19">
      <c r="A46" s="17" t="s">
        <v>50</v>
      </c>
      <c r="C46" s="21">
        <v>2220</v>
      </c>
      <c r="D46" s="21">
        <v>2305</v>
      </c>
      <c r="E46" s="21">
        <v>2248</v>
      </c>
      <c r="F46" s="21">
        <v>2115</v>
      </c>
      <c r="G46" s="125">
        <v>2458</v>
      </c>
      <c r="H46" s="125">
        <v>2347</v>
      </c>
      <c r="I46" s="24">
        <v>3879</v>
      </c>
      <c r="J46" s="24">
        <v>3953</v>
      </c>
      <c r="K46" s="24">
        <v>4087</v>
      </c>
      <c r="L46" s="24">
        <v>7201</v>
      </c>
      <c r="M46" s="24">
        <v>6316</v>
      </c>
      <c r="N46" s="240">
        <v>9639</v>
      </c>
    </row>
    <row r="47" spans="1:19">
      <c r="A47" s="17" t="s">
        <v>51</v>
      </c>
      <c r="C47" s="24">
        <v>228</v>
      </c>
      <c r="D47" s="24">
        <v>427</v>
      </c>
      <c r="E47" s="24">
        <v>197</v>
      </c>
      <c r="F47" s="24">
        <v>244</v>
      </c>
      <c r="G47" s="125">
        <v>212</v>
      </c>
      <c r="H47" s="125">
        <v>290</v>
      </c>
      <c r="I47" s="24">
        <v>609</v>
      </c>
      <c r="J47" s="24">
        <v>329</v>
      </c>
      <c r="K47" s="24">
        <v>454</v>
      </c>
      <c r="L47" s="24">
        <v>940</v>
      </c>
      <c r="M47" s="24">
        <v>1399</v>
      </c>
      <c r="N47" s="240">
        <v>2634</v>
      </c>
    </row>
    <row r="48" spans="1:19">
      <c r="A48" s="22" t="s">
        <v>52</v>
      </c>
      <c r="C48" s="23">
        <v>9102</v>
      </c>
      <c r="D48" s="23">
        <v>9441</v>
      </c>
      <c r="E48" s="23">
        <v>9312</v>
      </c>
      <c r="F48" s="23">
        <v>8980</v>
      </c>
      <c r="G48" s="126">
        <v>9892</v>
      </c>
      <c r="H48" s="126">
        <v>9668</v>
      </c>
      <c r="I48" s="171">
        <v>15753</v>
      </c>
      <c r="J48" s="171">
        <v>15176</v>
      </c>
      <c r="K48" s="171">
        <v>15957</v>
      </c>
      <c r="L48" s="171">
        <v>29316</v>
      </c>
      <c r="M48" s="171">
        <v>29114</v>
      </c>
      <c r="N48" s="242">
        <v>47473</v>
      </c>
    </row>
    <row r="49" spans="1:15">
      <c r="A49" s="28"/>
      <c r="C49" s="29"/>
      <c r="D49" s="29"/>
      <c r="E49" s="29"/>
      <c r="F49" s="29"/>
      <c r="G49" s="130"/>
      <c r="H49" s="130"/>
      <c r="I49" s="175"/>
      <c r="J49" s="175"/>
      <c r="K49" s="175"/>
      <c r="L49" s="175"/>
      <c r="M49" s="175"/>
      <c r="N49" s="230"/>
    </row>
    <row r="50" spans="1:15">
      <c r="A50" s="30" t="s">
        <v>53</v>
      </c>
      <c r="C50" s="31">
        <v>16500</v>
      </c>
      <c r="D50" s="31">
        <v>17425</v>
      </c>
      <c r="E50" s="31">
        <v>17409</v>
      </c>
      <c r="F50" s="31">
        <v>16852</v>
      </c>
      <c r="G50" s="131">
        <v>17599</v>
      </c>
      <c r="H50" s="131">
        <v>15884</v>
      </c>
      <c r="I50" s="176">
        <v>26989</v>
      </c>
      <c r="J50" s="176">
        <v>23579</v>
      </c>
      <c r="K50" s="176">
        <v>24280</v>
      </c>
      <c r="L50" s="176">
        <v>48238</v>
      </c>
      <c r="M50" s="176">
        <v>48953</v>
      </c>
      <c r="N50" s="245">
        <v>81972</v>
      </c>
    </row>
    <row r="51" spans="1:15">
      <c r="A51" s="20"/>
      <c r="C51" s="21"/>
      <c r="D51" s="21"/>
      <c r="E51" s="21"/>
      <c r="F51" s="21"/>
      <c r="G51" s="125"/>
      <c r="H51" s="125"/>
      <c r="I51" s="24"/>
      <c r="J51" s="24"/>
      <c r="K51" s="24"/>
      <c r="L51" s="24"/>
      <c r="M51" s="24"/>
      <c r="N51" s="240"/>
    </row>
    <row r="52" spans="1:15" ht="12" thickBot="1">
      <c r="A52" s="25" t="s">
        <v>54</v>
      </c>
      <c r="C52" s="26">
        <v>23085</v>
      </c>
      <c r="D52" s="26">
        <v>22734</v>
      </c>
      <c r="E52" s="26">
        <v>22794</v>
      </c>
      <c r="F52" s="26">
        <v>23100</v>
      </c>
      <c r="G52" s="128">
        <v>23680</v>
      </c>
      <c r="H52" s="128">
        <v>27725</v>
      </c>
      <c r="I52" s="172">
        <v>40367</v>
      </c>
      <c r="J52" s="172">
        <v>38388</v>
      </c>
      <c r="K52" s="172">
        <v>38812</v>
      </c>
      <c r="L52" s="172">
        <v>97557</v>
      </c>
      <c r="M52" s="172">
        <v>96250</v>
      </c>
      <c r="N52" s="243">
        <v>156365</v>
      </c>
    </row>
    <row r="53" spans="1:15">
      <c r="G53" s="127"/>
      <c r="H53" s="127"/>
      <c r="I53" s="12"/>
      <c r="J53" s="12"/>
      <c r="K53" s="12"/>
      <c r="L53" s="12"/>
      <c r="M53" s="12"/>
      <c r="N53" s="228"/>
    </row>
    <row r="54" spans="1:15" ht="12" thickBot="1">
      <c r="A54" s="25" t="s">
        <v>73</v>
      </c>
      <c r="C54" s="172">
        <f>+C20-C18-C48+C43</f>
        <v>70</v>
      </c>
      <c r="D54" s="172">
        <f>+D20-D18-D48+D43</f>
        <v>1</v>
      </c>
      <c r="E54" s="172">
        <f>+E20-E18-E48+E43</f>
        <v>307</v>
      </c>
      <c r="F54" s="172">
        <f>+F20-F18-F48+F43</f>
        <v>561</v>
      </c>
      <c r="G54" s="172">
        <f>+G20-G18-G48+G43</f>
        <v>305.39999999999964</v>
      </c>
      <c r="H54" s="172">
        <f>+H20-H18-H48+H43-242</f>
        <v>22</v>
      </c>
      <c r="I54" s="172">
        <f>+I20-I18-I48+I43-I19-10</f>
        <v>1809</v>
      </c>
      <c r="J54" s="26">
        <f>+J20-J18-J48+J43-J19-6</f>
        <v>1410</v>
      </c>
      <c r="K54" s="26">
        <f>+K20-K18-K48+K43+K42-K19-7</f>
        <v>1767</v>
      </c>
      <c r="L54" s="26">
        <f>+L20-L18-L48+L43+L42+L47-L19+556</f>
        <v>3125</v>
      </c>
      <c r="M54" s="26">
        <f>+M20-M18-M48+M43+M42+M47-M19-1</f>
        <v>2701</v>
      </c>
      <c r="N54" s="243">
        <f>+N20-N18-N48+N43+N42+N47-N19-2</f>
        <v>8815</v>
      </c>
      <c r="O54" s="2"/>
    </row>
    <row r="55" spans="1:15">
      <c r="M55" s="2"/>
      <c r="N55" s="220"/>
    </row>
    <row r="56" spans="1:15">
      <c r="K56" s="2"/>
      <c r="L56" s="2"/>
      <c r="M56" s="2"/>
      <c r="N56" s="220"/>
    </row>
    <row r="58" spans="1:15">
      <c r="G58" s="2"/>
      <c r="H58" s="2"/>
      <c r="I58" s="2"/>
      <c r="J58" s="2"/>
      <c r="K58" s="2"/>
      <c r="L58" s="2"/>
    </row>
  </sheetData>
  <pageMargins left="0.70866141732283472" right="0.70866141732283472" top="0.74803149606299213" bottom="0.74803149606299213" header="0.31496062992125984" footer="0.31496062992125984"/>
  <pageSetup paperSize="9" scale="83" orientation="landscape" r:id="rId1"/>
  <customProperties>
    <customPr name="_pios_id" r:id="rId2"/>
  </customProperties>
  <ignoredErrors>
    <ignoredError sqref="M5 M26" numberStoredAsText="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D3A4D9434EFF4A9B239E23689A898C" ma:contentTypeVersion="13" ma:contentTypeDescription="Create a new document." ma:contentTypeScope="" ma:versionID="d501f97c425afc550492cd082d2d33b4">
  <xsd:schema xmlns:xsd="http://www.w3.org/2001/XMLSchema" xmlns:xs="http://www.w3.org/2001/XMLSchema" xmlns:p="http://schemas.microsoft.com/office/2006/metadata/properties" xmlns:ns2="385fb3a9-9139-44da-afb4-bef1e71e7d03" xmlns:ns3="b1092b58-47c5-42b2-bd13-ac1cc3b8ccf0" targetNamespace="http://schemas.microsoft.com/office/2006/metadata/properties" ma:root="true" ma:fieldsID="5ae8c72f5722e4d90c6a31736585d8ed" ns2:_="" ns3:_="">
    <xsd:import namespace="385fb3a9-9139-44da-afb4-bef1e71e7d03"/>
    <xsd:import namespace="b1092b58-47c5-42b2-bd13-ac1cc3b8c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fb3a9-9139-44da-afb4-bef1e71e7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092b58-47c5-42b2-bd13-ac1cc3b8cc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49BC22-0441-413E-8CCC-5543A86A6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fb3a9-9139-44da-afb4-bef1e71e7d03"/>
    <ds:schemaRef ds:uri="b1092b58-47c5-42b2-bd13-ac1cc3b8c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37D7E-0D4D-4C4A-B3D3-D67CA7AF31ED}">
  <ds:schemaRefs>
    <ds:schemaRef ds:uri="http://schemas.microsoft.com/sharepoint/v3/contenttype/forms"/>
  </ds:schemaRefs>
</ds:datastoreItem>
</file>

<file path=customXml/itemProps3.xml><?xml version="1.0" encoding="utf-8"?>
<ds:datastoreItem xmlns:ds="http://schemas.openxmlformats.org/officeDocument/2006/customXml" ds:itemID="{DB3D3555-FC2F-4F16-A820-80E17E5F3972}">
  <ds:schemaRefs>
    <ds:schemaRef ds:uri="http://purl.org/dc/dcmitype/"/>
    <ds:schemaRef ds:uri="b1092b58-47c5-42b2-bd13-ac1cc3b8ccf0"/>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385fb3a9-9139-44da-afb4-bef1e71e7d03"/>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Alexander Plenborg - DSV</cp:lastModifiedBy>
  <cp:lastPrinted>2021-04-15T11:58:27Z</cp:lastPrinted>
  <dcterms:created xsi:type="dcterms:W3CDTF">2005-03-18T09:33:10Z</dcterms:created>
  <dcterms:modified xsi:type="dcterms:W3CDTF">2021-10-25T16:46:05Z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0x01010040D3A4D9434EFF4A9B239E23689A898C</vt:lpwstr>
  </property>
</Properties>
</file>