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19\"/>
    </mc:Choice>
  </mc:AlternateContent>
  <xr:revisionPtr revIDLastSave="0" documentId="13_ncr:1_{C8CE18DE-1120-4774-A567-8EED50F017BD}" xr6:coauthVersionLast="41" xr6:coauthVersionMax="41" xr10:uidLastSave="{00000000-0000-0000-0000-000000000000}"/>
  <bookViews>
    <workbookView xWindow="-110" yWindow="-110" windowWidth="19420" windowHeight="10420" tabRatio="503" activeTab="1"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BS'!$A$1:$L$54</definedName>
    <definedName name="_xlnm.Print_Area" localSheetId="2">'Group CF'!$A$1:$L$56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4" i="51" l="1"/>
  <c r="AW52" i="5"/>
  <c r="L52" i="51"/>
  <c r="L50" i="51"/>
  <c r="L48" i="51"/>
  <c r="L39" i="51"/>
  <c r="L22" i="51"/>
  <c r="L12" i="51"/>
  <c r="L25" i="55"/>
  <c r="L23" i="55"/>
  <c r="I54" i="51" l="1"/>
  <c r="L51" i="55"/>
  <c r="L56" i="55" s="1"/>
  <c r="L39" i="55"/>
  <c r="L41" i="55" s="1"/>
  <c r="L44" i="55" s="1"/>
  <c r="L47" i="55" s="1"/>
  <c r="L16" i="55"/>
  <c r="BE103" i="5" l="1"/>
  <c r="BD103" i="5"/>
  <c r="BC103" i="5"/>
  <c r="BB103" i="5"/>
  <c r="BA103" i="5"/>
  <c r="BE21" i="5" l="1"/>
  <c r="BD21" i="5"/>
  <c r="BC21" i="5"/>
  <c r="BB21" i="5"/>
  <c r="BA21" i="5"/>
  <c r="BE81" i="5" l="1"/>
  <c r="BD81" i="5"/>
  <c r="BC81" i="5"/>
  <c r="BB81" i="5"/>
  <c r="BA81" i="5"/>
  <c r="BE47" i="5"/>
  <c r="BD47" i="5"/>
  <c r="BC47" i="5"/>
  <c r="BB47" i="5"/>
  <c r="BA47" i="5"/>
  <c r="BE15" i="5"/>
  <c r="BD15" i="5"/>
  <c r="BC15" i="5"/>
  <c r="BB15" i="5"/>
  <c r="BA15" i="5"/>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tc={6DC54A79-0965-4CD2-AB5F-1ACF843CDE8D}</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K54"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 ref="L54" authorId="1" shapeId="0" xr:uid="{6DC54A79-0965-4CD2-AB5F-1ACF843CDE8D}">
      <text>
        <t>[Threaded comment]
Your version of Excel allows you to read this threaded comment; however, any edits to it will get removed if the file is opened in a newer version of Excel. Learn more: https://go.microsoft.com/fwlink/?linkid=870924
Comment:
    DKK 558 million relates to squeeze out provision recognised under other short term debt</t>
      </text>
    </comment>
  </commentList>
</comments>
</file>

<file path=xl/sharedStrings.xml><?xml version="1.0" encoding="utf-8"?>
<sst xmlns="http://schemas.openxmlformats.org/spreadsheetml/2006/main" count="344" uniqueCount="174">
  <si>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</si>
  <si>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</si>
  <si>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</si>
  <si>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</si>
  <si>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</si>
  <si>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</si>
  <si>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</si>
  <si>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</si>
  <si>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</si>
  <si>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</si>
  <si>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</si>
  <si>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</si>
  <si>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</si>
  <si>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</si>
  <si>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</si>
  <si>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</si>
  <si>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</si>
  <si>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</si>
  <si>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</si>
  <si>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</si>
  <si>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</si>
  <si>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</si>
  <si>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</si>
  <si>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</si>
  <si>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</si>
  <si>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</si>
  <si>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</si>
  <si>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</si>
  <si>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</si>
  <si>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</si>
  <si>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</si>
  <si>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</si>
  <si>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</si>
  <si>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</si>
  <si>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</si>
  <si>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</si>
  <si>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</si>
  <si>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</si>
  <si>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</si>
  <si>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</si>
  <si>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</si>
  <si>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</si>
  <si>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</si>
  <si>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</si>
  <si>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</si>
  <si>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</si>
  <si>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</si>
  <si>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</si>
  <si>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</si>
  <si>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</si>
  <si>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</si>
  <si>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</si>
  <si>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</si>
  <si>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</si>
  <si>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</si>
  <si>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</si>
  <si>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</si>
  <si>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</si>
  <si>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</si>
  <si>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</si>
  <si>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</si>
  <si>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</si>
  <si>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</si>
  <si>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</si>
  <si>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</si>
  <si>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</si>
  <si>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</si>
  <si>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</si>
  <si>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</si>
  <si>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</si>
  <si>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</si>
  <si>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</si>
  <si>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</si>
  <si>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</si>
  <si>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</si>
  <si>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</si>
  <si>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</si>
  <si>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</si>
  <si>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</si>
  <si>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</si>
  <si>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Blue collar costs (included in direct costs)</t>
  </si>
  <si>
    <t>Gross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</si>
  <si>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</si>
  <si>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</si>
  <si>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</si>
  <si>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</si>
  <si>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</si>
  <si>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</si>
  <si>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</si>
  <si>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</si>
  <si>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</si>
  <si>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</si>
  <si>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</si>
  <si>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</si>
  <si>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</si>
  <si>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</si>
  <si>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</si>
  <si>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</si>
  <si>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</si>
  <si>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</si>
  <si>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</si>
  <si>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</si>
  <si>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</si>
  <si>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</si>
  <si>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</si>
  <si>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</si>
  <si>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</si>
  <si>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</si>
  <si>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</si>
  <si>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</si>
  <si>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</si>
  <si>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</si>
  <si>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</si>
  <si>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</si>
  <si>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</si>
  <si>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</si>
  <si>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</si>
  <si>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</si>
  <si>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</si>
  <si>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</si>
  <si>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</si>
  <si>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</si>
  <si>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</si>
  <si>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</si>
  <si>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</si>
  <si>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</si>
  <si>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</si>
  <si>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</si>
  <si>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</si>
  <si>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</si>
  <si>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</si>
  <si>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</si>
  <si>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</si>
  <si>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</si>
  <si>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</si>
  <si>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</si>
  <si>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</si>
  <si>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</si>
  <si>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</si>
  <si>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</si>
  <si>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</si>
  <si>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</si>
  <si>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</si>
  <si>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</si>
  <si>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</si>
  <si>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</si>
  <si>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</si>
  <si>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</si>
  <si>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</si>
  <si>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</si>
  <si>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</si>
  <si>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</si>
  <si>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</si>
  <si>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</si>
  <si>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</si>
  <si>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</si>
  <si>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</si>
  <si>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</si>
  <si>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</si>
  <si>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YTD 2019</t>
  </si>
  <si>
    <t>Interest paid lease liabilities</t>
  </si>
  <si>
    <t>Repayment of lease liabilities</t>
  </si>
  <si>
    <t>Repayment of lease liabilities and interest (IFRS 16 impact reversed)</t>
  </si>
  <si>
    <t>Cash and cash equivalents end of period</t>
  </si>
  <si>
    <t>Cash and cash equivalents beginning of period</t>
  </si>
  <si>
    <t>Right-of-use assets</t>
  </si>
  <si>
    <t>Inventories</t>
  </si>
  <si>
    <t>Contract assets</t>
  </si>
  <si>
    <t>Lease liabilities</t>
  </si>
  <si>
    <t>Accrued cost of services</t>
  </si>
  <si>
    <t>Operating Margin, %</t>
  </si>
  <si>
    <t>Balance sheet, DSV Panalpina Group</t>
  </si>
  <si>
    <t>Cash flow statement, DSV Panalpina Group</t>
  </si>
  <si>
    <t>Profit and Loss statement,
DSV Panalpina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</si>
</sst>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8">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170" fontId="2" fillId="0" borderId="0" xfId="8" applyNumberFormat="1" applyFont="1"/>
    <xf numFmtId="1" fontId="19" fillId="3" borderId="0" xfId="3" applyNumberFormat="1" applyFont="1" applyFill="1"/>
    <xf numFmtId="1" fontId="20" fillId="3" borderId="0" xfId="3" applyNumberFormat="1" applyFont="1" applyFill="1"/>
    <xf numFmtId="1" fontId="1" fillId="3" borderId="0" xfId="3" applyNumberFormat="1" applyFill="1"/>
    <xf numFmtId="3" fontId="2" fillId="0" borderId="0" xfId="3" applyNumberFormat="1" applyFont="1" applyFill="1" applyBorder="1" applyAlignment="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49</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48</xdr:col>
      <xdr:colOff>194917</xdr:colOff>
      <xdr:row>32</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485775</xdr:colOff>
      <xdr:row>66</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276225</xdr:colOff>
      <xdr:row>88</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49</xdr:col>
      <xdr:colOff>167176</xdr:colOff>
      <xdr:row>32</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Nicolas Thomsen - DSV" id="{DC8C59E5-A66E-4D13-864A-9899E65B917C}" userId="S::nicolas.thomsen@DSV.COM::a48fbbe5-3b96-40e6-bd3a-3afc5747f37c"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4" dT="2019-10-30T09:32:07.07" personId="{DC8C59E5-A66E-4D13-864A-9899E65B917C}" id="{6DC54A79-0965-4CD2-AB5F-1ACF843CDE8D}">
    <text>DKK 558 million relates to squeeze out provision recognised under other short term debt</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7" Type="http://schemas.microsoft.com/office/2017/10/relationships/threadedComment" Target="../threadedComments/threadedComment1.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zoomScaleNormal="100" zoomScaleSheetLayoutView="100" workbookViewId="0">
      <selection activeCell="M17" sqref="M17"/>
    </sheetView>
  </sheetViews>
  <sheetFormatPr defaultRowHeight="12.5"/>
  <cols>
    <col min="2" max="2" width="47.54296875" customWidth="1"/>
    <col min="4" max="4" width="15.7265625" customWidth="1"/>
    <col min="5" max="5" width="46.54296875" customWidth="1"/>
    <col min="6" max="9" width="4.7265625" customWidth="1"/>
    <col min="10" max="10" width="15.7265625" customWidth="1"/>
  </cols>
  <sheetData>
    <row r="3" spans="2:11" ht="31.5">
      <c r="B3" s="15"/>
    </row>
    <row r="6" spans="2:11" ht="15.5">
      <c r="C6" s="43"/>
      <c r="D6" s="43"/>
      <c r="E6" s="43"/>
      <c r="F6" s="43"/>
    </row>
    <row r="7" spans="2:11" ht="22.5">
      <c r="C7" s="48"/>
      <c r="F7" s="48"/>
      <c r="G7" s="44"/>
    </row>
    <row r="8" spans="2:11" ht="17.5">
      <c r="B8" s="78"/>
      <c r="C8" s="46"/>
      <c r="F8" s="46"/>
      <c r="G8" s="46"/>
    </row>
    <row r="9" spans="2:11" ht="17.5">
      <c r="C9" s="46"/>
      <c r="F9" s="46"/>
      <c r="G9" s="46"/>
    </row>
    <row r="10" spans="2:11" ht="17.5">
      <c r="C10" s="46"/>
      <c r="F10" s="46"/>
      <c r="G10" s="46"/>
    </row>
    <row r="11" spans="2:11" ht="20">
      <c r="C11" s="44"/>
      <c r="D11" s="45"/>
      <c r="E11" s="44"/>
      <c r="F11" s="44"/>
      <c r="G11" s="44"/>
    </row>
    <row r="12" spans="2:11" ht="23">
      <c r="B12" s="50" t="s">
        <v>75</v>
      </c>
      <c r="C12" s="48"/>
      <c r="E12" s="49"/>
      <c r="F12" s="48"/>
      <c r="G12" s="44"/>
      <c r="K12" s="48"/>
    </row>
    <row r="13" spans="2:11" ht="28.5" customHeight="1">
      <c r="B13" s="83" t="s">
        <v>99</v>
      </c>
      <c r="C13" s="46"/>
      <c r="E13" s="80"/>
      <c r="F13" s="46"/>
      <c r="G13" s="46"/>
      <c r="I13" s="47"/>
      <c r="K13" s="46"/>
    </row>
    <row r="14" spans="2:11" ht="28.5" customHeight="1">
      <c r="B14" s="83" t="s">
        <v>73</v>
      </c>
      <c r="C14" s="46"/>
      <c r="E14" s="80"/>
      <c r="F14" s="46"/>
      <c r="G14" s="46"/>
      <c r="I14" s="47"/>
      <c r="K14" s="46"/>
    </row>
    <row r="15" spans="2:11" ht="28.5" customHeight="1">
      <c r="B15" s="83" t="s">
        <v>74</v>
      </c>
      <c r="C15" s="46"/>
      <c r="E15" s="81"/>
      <c r="F15" s="46"/>
      <c r="G15" s="46"/>
      <c r="K15" s="46"/>
    </row>
    <row r="16" spans="2:11" ht="28.5" customHeight="1">
      <c r="C16" s="44"/>
      <c r="D16" s="44"/>
      <c r="E16" s="82"/>
      <c r="F16" s="44"/>
      <c r="G16" s="44"/>
    </row>
    <row r="17" spans="2:10" ht="23">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E109"/>
  <sheetViews>
    <sheetView showGridLines="0" tabSelected="1" topLeftCell="A36" zoomScaleNormal="100" zoomScaleSheetLayoutView="115" workbookViewId="0">
      <selection activeCell="BB58" sqref="BB58"/>
    </sheetView>
  </sheetViews>
  <sheetFormatPr defaultColWidth="9.1796875" defaultRowHeight="10" outlineLevelCol="2"/>
  <cols>
    <col min="1" max="1" width="47.7265625" style="1" customWidth="1"/>
    <col min="2" max="5" width="9.26953125" style="1" hidden="1" customWidth="1" outlineLevel="1"/>
    <col min="6" max="6" width="9.26953125" style="1" hidden="1" customWidth="1" collapsed="1"/>
    <col min="7" max="10" width="9.26953125" style="1" hidden="1" customWidth="1" outlineLevel="1"/>
    <col min="11" max="11" width="9.26953125" style="1" hidden="1" customWidth="1" outlineLevel="1" collapsed="1"/>
    <col min="12" max="15" width="9.26953125" style="1" hidden="1" customWidth="1" outlineLevel="2"/>
    <col min="16" max="16" width="9.26953125" style="1" hidden="1" customWidth="1" outlineLevel="1" collapsed="1"/>
    <col min="17" max="20" width="9.26953125" style="1" hidden="1" customWidth="1" outlineLevel="2"/>
    <col min="21" max="21" width="9.26953125" style="1" hidden="1" customWidth="1" outlineLevel="1" collapsed="1"/>
    <col min="22" max="25" width="9.26953125" style="1" hidden="1" customWidth="1" outlineLevel="2"/>
    <col min="26" max="26" width="9.26953125" style="1" hidden="1" customWidth="1" outlineLevel="1" collapsed="1"/>
    <col min="27" max="30" width="9.26953125" style="1" hidden="1" customWidth="1" outlineLevel="1"/>
    <col min="31" max="31" width="9.26953125" style="1" customWidth="1" collapsed="1"/>
    <col min="32" max="35" width="9.26953125" style="1" hidden="1" customWidth="1" outlineLevel="1"/>
    <col min="36" max="36" width="9.26953125" style="1" customWidth="1" collapsed="1"/>
    <col min="37" max="40" width="9.26953125" style="1" hidden="1" customWidth="1" outlineLevel="1"/>
    <col min="41" max="41" width="9.26953125" style="1" customWidth="1" collapsed="1"/>
    <col min="42" max="45" width="9.26953125" style="1" hidden="1" customWidth="1" outlineLevel="1"/>
    <col min="46" max="46" width="9.1796875" style="1" collapsed="1"/>
    <col min="47" max="16384" width="9.1796875" style="1"/>
  </cols>
  <sheetData>
    <row r="1" spans="1:57" s="3" customFormat="1" ht="31">
      <c r="A1" s="33" t="s">
        <v>173</v>
      </c>
      <c r="B1" s="7"/>
      <c r="C1" s="7"/>
      <c r="D1" s="7"/>
      <c r="E1" s="7"/>
      <c r="F1" s="8"/>
      <c r="K1" s="9"/>
      <c r="P1" s="9"/>
    </row>
    <row r="2" spans="1:57" s="5" customFormat="1" ht="1.5" customHeight="1">
      <c r="A2" s="4"/>
      <c r="B2" s="4"/>
      <c r="C2" s="4"/>
      <c r="D2" s="4"/>
      <c r="E2" s="4"/>
      <c r="F2" s="4"/>
      <c r="K2" s="4"/>
      <c r="P2" s="4"/>
      <c r="Q2" s="11"/>
      <c r="V2" s="11"/>
    </row>
    <row r="3" spans="1:57" ht="10.5">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91</v>
      </c>
      <c r="W3" s="40" t="s">
        <v>93</v>
      </c>
      <c r="X3" s="40" t="s">
        <v>94</v>
      </c>
      <c r="Y3" s="40" t="s">
        <v>95</v>
      </c>
      <c r="Z3" s="41" t="s">
        <v>98</v>
      </c>
      <c r="AA3" s="40" t="s">
        <v>103</v>
      </c>
      <c r="AB3" s="40" t="s">
        <v>104</v>
      </c>
      <c r="AC3" s="40" t="s">
        <v>105</v>
      </c>
      <c r="AD3" s="40" t="s">
        <v>106</v>
      </c>
      <c r="AE3" s="41" t="s">
        <v>107</v>
      </c>
      <c r="AF3" s="40" t="s">
        <v>121</v>
      </c>
      <c r="AG3" s="40" t="s">
        <v>122</v>
      </c>
      <c r="AH3" s="40" t="s">
        <v>123</v>
      </c>
      <c r="AI3" s="40" t="s">
        <v>124</v>
      </c>
      <c r="AJ3" s="41" t="s">
        <v>125</v>
      </c>
      <c r="AK3" s="40" t="s">
        <v>126</v>
      </c>
      <c r="AL3" s="40" t="s">
        <v>127</v>
      </c>
      <c r="AM3" s="40" t="s">
        <v>128</v>
      </c>
      <c r="AN3" s="40" t="s">
        <v>129</v>
      </c>
      <c r="AO3" s="41" t="s">
        <v>130</v>
      </c>
      <c r="AP3" s="40" t="s">
        <v>133</v>
      </c>
      <c r="AQ3" s="40" t="s">
        <v>134</v>
      </c>
      <c r="AR3" s="40" t="s">
        <v>135</v>
      </c>
      <c r="AS3" s="40" t="s">
        <v>136</v>
      </c>
      <c r="AT3" s="41" t="s">
        <v>137</v>
      </c>
      <c r="AU3" s="40" t="s">
        <v>148</v>
      </c>
      <c r="AV3" s="40" t="s">
        <v>149</v>
      </c>
      <c r="AW3" s="40" t="s">
        <v>150</v>
      </c>
      <c r="AX3" s="40" t="s">
        <v>151</v>
      </c>
      <c r="AY3" s="41" t="s">
        <v>152</v>
      </c>
    </row>
    <row r="4" spans="1:57">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c r="AY4" s="96"/>
    </row>
    <row r="5" spans="1:57">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c r="AY5" s="96"/>
    </row>
    <row r="6" spans="1:57" ht="10.5">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c r="AY6" s="97"/>
    </row>
    <row r="7" spans="1:57">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row>
    <row r="8" spans="1:57">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c r="AY8" s="96"/>
    </row>
    <row r="9" spans="1:57">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c r="AY9" s="96"/>
    </row>
    <row r="10" spans="1:57" ht="10.5">
      <c r="A10" s="39" t="s">
        <v>79</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c r="AY10" s="97"/>
    </row>
    <row r="11" spans="1:57">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row>
    <row r="12" spans="1:57">
      <c r="A12" s="35" t="s">
        <v>153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c r="AY12" s="98"/>
    </row>
    <row r="13" spans="1:57">
      <c r="A13" s="35" t="s">
        <v>154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c r="AY13" s="96"/>
    </row>
    <row r="14" spans="1:57" ht="10.5">
      <c r="A14" s="39" t="s">
        <v>78</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c r="AY14" s="97"/>
    </row>
    <row r="15" spans="1:57">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BA15" s="226">
        <f>+AP10-AP12-AP13-AP14</f>
        <v>0</v>
      </c>
      <c r="BB15" s="226">
        <f>+AQ10-AQ12-AQ13-AQ14</f>
        <v>0</v>
      </c>
      <c r="BC15" s="226">
        <f>+AR10-AR12-AR13-AR14</f>
        <v>0</v>
      </c>
      <c r="BD15" s="226">
        <f>+AS10-AS12-AS13-AS14</f>
        <v>0</v>
      </c>
      <c r="BE15" s="226">
        <f>+AT10-AT12-AT13-AT14</f>
        <v>0</v>
      </c>
    </row>
    <row r="16" spans="1:57">
      <c r="A16" s="35" t="s">
        <v>96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c r="AY16" s="96"/>
    </row>
    <row r="17" spans="1:57">
      <c r="A17" s="35" t="s">
        <v>155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c r="AY17" s="96"/>
    </row>
    <row r="18" spans="1:57">
      <c r="A18" s="35" t="s">
        <v>156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c r="AY18" s="96"/>
    </row>
    <row r="19" spans="1:57">
      <c r="A19" s="35" t="s">
        <v>157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c r="AY19" s="96"/>
      <c r="AZ19" s="226"/>
      <c r="BA19" s="226"/>
      <c r="BB19" s="226"/>
    </row>
    <row r="20" spans="1:57" ht="10.5">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c r="AY20" s="97"/>
    </row>
    <row r="21" spans="1:57">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BA21" s="226">
        <f>+AP14+AP17-AP18-AP19-AP20</f>
        <v>0</v>
      </c>
      <c r="BB21" s="226">
        <f>+AQ14+AQ17-AQ18-AQ19-AQ20</f>
        <v>0</v>
      </c>
      <c r="BC21" s="226">
        <f>+AR14+AR17-AR18-AR19-AR20</f>
        <v>0</v>
      </c>
      <c r="BD21" s="226">
        <f>+AS14+AS17-AS18-AS19-AS20</f>
        <v>0</v>
      </c>
      <c r="BE21" s="226">
        <f>+AT14+AT17-AT18-AT19-AT20</f>
        <v>0</v>
      </c>
    </row>
    <row r="22" spans="1:57">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c r="AY22" s="96"/>
    </row>
    <row r="23" spans="1:57" ht="10.5">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c r="AY23" s="97"/>
    </row>
    <row r="24" spans="1:57">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row>
    <row r="25" spans="1:57">
      <c r="A25" s="207" t="s">
        <v>81</v>
      </c>
      <c r="B25" s="208">
        <v>22.704213686717051</v>
      </c>
      <c r="C25" s="208">
        <v>22.257374150925841</v>
      </c>
      <c r="D25" s="208">
        <v>21.385242191036667</v>
      </c>
      <c r="E25" s="208">
        <v>21.357213572135723</v>
      </c>
      <c r="F25" s="209">
        <v>21.897467224284572</v>
      </c>
      <c r="G25" s="208">
        <v>21.977207449272676</v>
      </c>
      <c r="H25" s="208">
        <v>22.544864279917036</v>
      </c>
      <c r="I25" s="208">
        <v>22.46675836772123</v>
      </c>
      <c r="J25" s="208">
        <v>22.860020140986908</v>
      </c>
      <c r="K25" s="209">
        <v>22.463967055593688</v>
      </c>
      <c r="L25" s="208">
        <v>22.506701173860797</v>
      </c>
      <c r="M25" s="208">
        <v>22.669715089693984</v>
      </c>
      <c r="N25" s="208">
        <v>22.354813046937153</v>
      </c>
      <c r="O25" s="208">
        <v>22.019635343618514</v>
      </c>
      <c r="P25" s="209">
        <v>22.385999287495547</v>
      </c>
      <c r="Q25" s="208">
        <v>21.892359530097441</v>
      </c>
      <c r="R25" s="208">
        <v>22.38295633876907</v>
      </c>
      <c r="S25" s="208">
        <v>21.995464852607711</v>
      </c>
      <c r="T25" s="208">
        <v>21.30387113097748</v>
      </c>
      <c r="U25" s="209">
        <v>21.887989499015532</v>
      </c>
      <c r="V25" s="208">
        <v>21.2</v>
      </c>
      <c r="W25" s="86">
        <v>21.4</v>
      </c>
      <c r="X25" s="210">
        <v>21.247658604120858</v>
      </c>
      <c r="Y25" s="210">
        <v>20.854932610256004</v>
      </c>
      <c r="Z25" s="209">
        <v>21.195092832736403</v>
      </c>
      <c r="AA25" s="210">
        <v>21.3</v>
      </c>
      <c r="AB25" s="210">
        <v>21.992839186409689</v>
      </c>
      <c r="AC25" s="210">
        <v>22.4</v>
      </c>
      <c r="AD25" s="210">
        <v>22.4</v>
      </c>
      <c r="AE25" s="209">
        <v>22</v>
      </c>
      <c r="AF25" s="210">
        <v>23.5</v>
      </c>
      <c r="AG25" s="210">
        <v>23.9</v>
      </c>
      <c r="AH25" s="210">
        <v>23.4</v>
      </c>
      <c r="AI25" s="210">
        <v>22.7</v>
      </c>
      <c r="AJ25" s="209">
        <v>23.4</v>
      </c>
      <c r="AK25" s="210">
        <v>23.157548153432476</v>
      </c>
      <c r="AL25" s="210">
        <v>22.3</v>
      </c>
      <c r="AM25" s="210">
        <v>22</v>
      </c>
      <c r="AN25" s="210">
        <v>21.320784478679215</v>
      </c>
      <c r="AO25" s="211">
        <v>22.169263427724598</v>
      </c>
      <c r="AP25" s="210">
        <v>22.4</v>
      </c>
      <c r="AQ25" s="210">
        <v>22.8</v>
      </c>
      <c r="AR25" s="210">
        <v>22.1</v>
      </c>
      <c r="AS25" s="210">
        <v>21.2</v>
      </c>
      <c r="AT25" s="211">
        <v>22.1</v>
      </c>
      <c r="AU25" s="210">
        <v>25.596876720556583</v>
      </c>
      <c r="AV25" s="210">
        <v>26.3</v>
      </c>
      <c r="AW25" s="210">
        <v>25.6</v>
      </c>
      <c r="AX25" s="210"/>
      <c r="AY25" s="211"/>
      <c r="AZ25" s="217"/>
    </row>
    <row r="26" spans="1:57">
      <c r="A26" s="207" t="s">
        <v>170</v>
      </c>
      <c r="B26" s="208">
        <v>4.6692204161921529</v>
      </c>
      <c r="C26" s="208">
        <v>5.4619893923885732</v>
      </c>
      <c r="D26" s="208">
        <v>5.4323223177908551</v>
      </c>
      <c r="E26" s="208">
        <v>5.0760507605076048</v>
      </c>
      <c r="F26" s="209">
        <v>5.1736290587848313</v>
      </c>
      <c r="G26" s="208">
        <v>4.9476512554433434</v>
      </c>
      <c r="H26" s="208">
        <v>5.8526467670664619</v>
      </c>
      <c r="I26" s="208">
        <v>5.9972489683631363</v>
      </c>
      <c r="J26" s="208">
        <v>5.3922914950105278</v>
      </c>
      <c r="K26" s="209">
        <v>5.5502173415694349</v>
      </c>
      <c r="L26" s="208">
        <v>5.1298641279230983</v>
      </c>
      <c r="M26" s="208">
        <v>6.0411537108688007</v>
      </c>
      <c r="N26" s="208">
        <v>6.1080173252010965</v>
      </c>
      <c r="O26" s="208">
        <v>5.3208274894810659</v>
      </c>
      <c r="P26" s="209">
        <v>5.6555040969006054</v>
      </c>
      <c r="Q26" s="208">
        <v>4.6352791184773698</v>
      </c>
      <c r="R26" s="208">
        <v>5.9617745046466775</v>
      </c>
      <c r="S26" s="208">
        <v>6.026513169370312</v>
      </c>
      <c r="T26" s="208">
        <v>5.6675381631103994</v>
      </c>
      <c r="U26" s="209">
        <v>5.5830234084445411</v>
      </c>
      <c r="V26" s="208">
        <v>4.7</v>
      </c>
      <c r="W26" s="86">
        <v>5.8</v>
      </c>
      <c r="X26" s="210">
        <v>5.9288215652740455</v>
      </c>
      <c r="Y26" s="210">
        <v>5.175851343807321</v>
      </c>
      <c r="Z26" s="209">
        <v>5.4011773908031779</v>
      </c>
      <c r="AA26" s="210">
        <v>5.0999999999999996</v>
      </c>
      <c r="AB26" s="210">
        <v>6.1628704197455626</v>
      </c>
      <c r="AC26" s="210">
        <v>6.8</v>
      </c>
      <c r="AD26" s="210">
        <v>5.9</v>
      </c>
      <c r="AE26" s="209">
        <v>6</v>
      </c>
      <c r="AF26" s="210">
        <v>4.2</v>
      </c>
      <c r="AG26" s="210">
        <v>5.0999999999999996</v>
      </c>
      <c r="AH26" s="210">
        <v>5.8</v>
      </c>
      <c r="AI26" s="210">
        <v>5.3</v>
      </c>
      <c r="AJ26" s="209">
        <v>5.0999999999999996</v>
      </c>
      <c r="AK26" s="210">
        <v>6.1954672666410584</v>
      </c>
      <c r="AL26" s="210">
        <v>6.6</v>
      </c>
      <c r="AM26" s="210">
        <v>7</v>
      </c>
      <c r="AN26" s="210">
        <v>6.2937062937062942</v>
      </c>
      <c r="AO26" s="211">
        <v>6.5125966275483647</v>
      </c>
      <c r="AP26" s="210">
        <v>6.3</v>
      </c>
      <c r="AQ26" s="210">
        <v>7.4</v>
      </c>
      <c r="AR26" s="210">
        <v>7.4</v>
      </c>
      <c r="AS26" s="210">
        <v>6.4</v>
      </c>
      <c r="AT26" s="211">
        <v>6.9</v>
      </c>
      <c r="AU26" s="210">
        <v>7.2776415235997804</v>
      </c>
      <c r="AV26" s="210">
        <v>8.1</v>
      </c>
      <c r="AW26" s="210">
        <v>7.3</v>
      </c>
      <c r="AX26" s="210"/>
      <c r="AY26" s="211"/>
      <c r="AZ26" s="217"/>
    </row>
    <row r="27" spans="1:57">
      <c r="A27" s="207" t="s">
        <v>82</v>
      </c>
      <c r="B27" s="208">
        <v>20.565435476516189</v>
      </c>
      <c r="C27" s="208">
        <v>24.540133779264213</v>
      </c>
      <c r="D27" s="208">
        <v>25.402201524132089</v>
      </c>
      <c r="E27" s="208">
        <v>23.767383059418457</v>
      </c>
      <c r="F27" s="209">
        <v>23.626609442060087</v>
      </c>
      <c r="G27" s="208">
        <v>22.512647554806069</v>
      </c>
      <c r="H27" s="208">
        <v>25.96</v>
      </c>
      <c r="I27" s="208">
        <v>26.693877551020407</v>
      </c>
      <c r="J27" s="208">
        <v>23.58830596716059</v>
      </c>
      <c r="K27" s="209">
        <v>24.707200325898768</v>
      </c>
      <c r="L27" s="208">
        <v>22.792607802874741</v>
      </c>
      <c r="M27" s="208">
        <v>26.648564778898372</v>
      </c>
      <c r="N27" s="208">
        <v>27.323052589956504</v>
      </c>
      <c r="O27" s="208">
        <v>24.164012738853501</v>
      </c>
      <c r="P27" s="209">
        <v>25.263576685896162</v>
      </c>
      <c r="Q27" s="208">
        <v>21.173044925124792</v>
      </c>
      <c r="R27" s="208">
        <v>26.635330983157068</v>
      </c>
      <c r="S27" s="208">
        <v>27.398889770023793</v>
      </c>
      <c r="T27" s="208">
        <v>26.603325415676959</v>
      </c>
      <c r="U27" s="209">
        <v>25.507246376811594</v>
      </c>
      <c r="V27" s="208">
        <v>22.2</v>
      </c>
      <c r="W27" s="86">
        <v>26.9</v>
      </c>
      <c r="X27" s="210">
        <v>27.903411268685318</v>
      </c>
      <c r="Y27" s="210">
        <v>24.818355640535373</v>
      </c>
      <c r="Z27" s="209">
        <v>25.48315043216471</v>
      </c>
      <c r="AA27" s="210">
        <v>23.9</v>
      </c>
      <c r="AB27" s="210">
        <v>28.022168340838238</v>
      </c>
      <c r="AC27" s="210">
        <v>30.4</v>
      </c>
      <c r="AD27" s="210">
        <v>26.5</v>
      </c>
      <c r="AE27" s="209">
        <v>27.2</v>
      </c>
      <c r="AF27" s="210">
        <v>17.8</v>
      </c>
      <c r="AG27" s="210">
        <v>21.4</v>
      </c>
      <c r="AH27" s="210">
        <v>25</v>
      </c>
      <c r="AI27" s="210">
        <v>23.2</v>
      </c>
      <c r="AJ27" s="209">
        <v>21.9</v>
      </c>
      <c r="AK27" s="210">
        <v>26.753554502369667</v>
      </c>
      <c r="AL27" s="210">
        <v>29.4</v>
      </c>
      <c r="AM27" s="210">
        <v>31.9</v>
      </c>
      <c r="AN27" s="210">
        <v>29.519112207151665</v>
      </c>
      <c r="AO27" s="211">
        <v>29.376693766937667</v>
      </c>
      <c r="AP27" s="210">
        <v>28.1</v>
      </c>
      <c r="AQ27" s="210">
        <v>32.6</v>
      </c>
      <c r="AR27" s="210">
        <v>33.700000000000003</v>
      </c>
      <c r="AS27" s="210">
        <v>30.1</v>
      </c>
      <c r="AT27" s="211">
        <v>31.2</v>
      </c>
      <c r="AU27" s="210">
        <v>28.43175596402034</v>
      </c>
      <c r="AV27" s="210">
        <v>30.9</v>
      </c>
      <c r="AW27" s="210">
        <v>28.5</v>
      </c>
      <c r="AX27" s="210"/>
      <c r="AY27" s="211"/>
      <c r="AZ27" s="217"/>
    </row>
    <row r="28" spans="1:57">
      <c r="A28" s="212" t="s">
        <v>5</v>
      </c>
      <c r="B28" s="208">
        <v>28.753993610223645</v>
      </c>
      <c r="C28" s="208">
        <v>24.780701754385966</v>
      </c>
      <c r="D28" s="208">
        <v>30.368763557483732</v>
      </c>
      <c r="E28" s="208">
        <v>28.604651162790695</v>
      </c>
      <c r="F28" s="209">
        <v>28.072289156626507</v>
      </c>
      <c r="G28" s="208">
        <v>26.697892271662766</v>
      </c>
      <c r="H28" s="208">
        <v>28.044280442804425</v>
      </c>
      <c r="I28" s="208">
        <v>27.402135231316727</v>
      </c>
      <c r="J28" s="208">
        <v>27.155172413793103</v>
      </c>
      <c r="K28" s="209">
        <v>27.368421052631582</v>
      </c>
      <c r="L28" s="208">
        <v>27.3542600896861</v>
      </c>
      <c r="M28" s="208">
        <v>29.738562091503269</v>
      </c>
      <c r="N28" s="208">
        <v>28.289473684210524</v>
      </c>
      <c r="O28" s="208">
        <v>30.208333333333332</v>
      </c>
      <c r="P28" s="209">
        <v>29.172857850421003</v>
      </c>
      <c r="Q28" s="208">
        <v>26.712328767123289</v>
      </c>
      <c r="R28" s="208">
        <v>27.604166666666668</v>
      </c>
      <c r="S28" s="208">
        <v>24.912280701754387</v>
      </c>
      <c r="T28" s="208">
        <v>25.138632162661739</v>
      </c>
      <c r="U28" s="209">
        <v>26.070588235294117</v>
      </c>
      <c r="V28" s="208">
        <v>26.1</v>
      </c>
      <c r="W28" s="86">
        <v>25.9</v>
      </c>
      <c r="X28" s="210">
        <v>26.033690658499236</v>
      </c>
      <c r="Y28" s="210">
        <v>25.958188153310104</v>
      </c>
      <c r="Z28" s="209">
        <v>25.968222442899702</v>
      </c>
      <c r="AA28" s="210">
        <v>25</v>
      </c>
      <c r="AB28" s="210">
        <v>24.929577464788732</v>
      </c>
      <c r="AC28" s="210">
        <v>25.2</v>
      </c>
      <c r="AD28" s="210">
        <v>18.399999999999999</v>
      </c>
      <c r="AE28" s="209">
        <v>23.5</v>
      </c>
      <c r="AF28" s="210">
        <v>27</v>
      </c>
      <c r="AG28" s="210">
        <v>26.8</v>
      </c>
      <c r="AH28" s="210">
        <v>27.7</v>
      </c>
      <c r="AI28" s="210">
        <v>25.5</v>
      </c>
      <c r="AJ28" s="209">
        <v>26.7</v>
      </c>
      <c r="AK28" s="210">
        <v>23.542857142857144</v>
      </c>
      <c r="AL28" s="210">
        <v>23.5</v>
      </c>
      <c r="AM28" s="210">
        <v>20.7</v>
      </c>
      <c r="AN28" s="210">
        <v>14.928649835345773</v>
      </c>
      <c r="AO28" s="211">
        <v>20.674216486700026</v>
      </c>
      <c r="AP28" s="210">
        <v>23.2</v>
      </c>
      <c r="AQ28" s="210">
        <v>24.3</v>
      </c>
      <c r="AR28" s="210">
        <v>21.9</v>
      </c>
      <c r="AS28" s="210">
        <v>23.8</v>
      </c>
      <c r="AT28" s="211">
        <v>23.3</v>
      </c>
      <c r="AU28" s="210">
        <v>24.824355971896956</v>
      </c>
      <c r="AV28" s="210">
        <v>21.5</v>
      </c>
      <c r="AW28" s="210">
        <v>23.4</v>
      </c>
      <c r="AX28" s="210"/>
      <c r="AY28" s="211"/>
      <c r="AZ28" s="217"/>
    </row>
    <row r="29" spans="1:57" s="14" customFormat="1">
      <c r="A29" s="212" t="s">
        <v>80</v>
      </c>
      <c r="B29" s="208">
        <v>487</v>
      </c>
      <c r="C29" s="208">
        <v>503</v>
      </c>
      <c r="D29" s="208">
        <v>499</v>
      </c>
      <c r="E29" s="208">
        <v>535</v>
      </c>
      <c r="F29" s="213">
        <v>2024</v>
      </c>
      <c r="G29" s="208">
        <v>525</v>
      </c>
      <c r="H29" s="208">
        <v>526</v>
      </c>
      <c r="I29" s="208">
        <v>516</v>
      </c>
      <c r="J29" s="208">
        <v>552</v>
      </c>
      <c r="K29" s="213">
        <v>2119</v>
      </c>
      <c r="L29" s="208">
        <v>547</v>
      </c>
      <c r="M29" s="208">
        <v>553</v>
      </c>
      <c r="N29" s="208">
        <v>543</v>
      </c>
      <c r="O29" s="208">
        <v>574</v>
      </c>
      <c r="P29" s="213">
        <v>2217</v>
      </c>
      <c r="Q29" s="214">
        <v>555</v>
      </c>
      <c r="R29" s="214">
        <v>556</v>
      </c>
      <c r="S29" s="214">
        <v>538</v>
      </c>
      <c r="T29" s="214">
        <v>580</v>
      </c>
      <c r="U29" s="213">
        <v>2229</v>
      </c>
      <c r="V29" s="214">
        <v>565</v>
      </c>
      <c r="W29" s="214">
        <v>577</v>
      </c>
      <c r="X29" s="214">
        <v>574</v>
      </c>
      <c r="Y29" s="214">
        <v>605</v>
      </c>
      <c r="Z29" s="213">
        <v>2321</v>
      </c>
      <c r="AA29" s="215">
        <v>568</v>
      </c>
      <c r="AB29" s="215">
        <v>558</v>
      </c>
      <c r="AC29" s="215">
        <v>554</v>
      </c>
      <c r="AD29" s="215">
        <v>619</v>
      </c>
      <c r="AE29" s="213">
        <v>2299</v>
      </c>
      <c r="AF29" s="215">
        <v>812</v>
      </c>
      <c r="AG29" s="215">
        <v>993</v>
      </c>
      <c r="AH29" s="215">
        <v>1034</v>
      </c>
      <c r="AI29" s="215">
        <v>1121</v>
      </c>
      <c r="AJ29" s="213">
        <v>3960</v>
      </c>
      <c r="AK29" s="215">
        <v>1080.9000000000001</v>
      </c>
      <c r="AL29" s="215">
        <v>1103</v>
      </c>
      <c r="AM29" s="215">
        <v>1123</v>
      </c>
      <c r="AN29" s="215">
        <v>1149</v>
      </c>
      <c r="AO29" s="213">
        <v>4456</v>
      </c>
      <c r="AP29" s="215">
        <v>1155</v>
      </c>
      <c r="AQ29" s="215">
        <v>1184</v>
      </c>
      <c r="AR29" s="215">
        <v>1181</v>
      </c>
      <c r="AS29" s="215">
        <v>1271</v>
      </c>
      <c r="AT29" s="213">
        <v>4791</v>
      </c>
      <c r="AU29" s="216">
        <v>1217.5999999999999</v>
      </c>
      <c r="AV29" s="216">
        <v>1031</v>
      </c>
      <c r="AW29" s="216">
        <v>1313</v>
      </c>
      <c r="AX29" s="215"/>
      <c r="AY29" s="213"/>
    </row>
    <row r="30" spans="1:57"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row>
    <row r="31" spans="1:57" s="72" customFormat="1">
      <c r="A31" s="151" t="s">
        <v>92</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c r="AY31" s="132"/>
    </row>
    <row r="32" spans="1:57"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
      <c r="A33" s="33" t="s">
        <v>101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BB33" s="226"/>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pans="1:57" ht="10.5">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91</v>
      </c>
      <c r="W35" s="40" t="s">
        <v>93</v>
      </c>
      <c r="X35" s="40" t="s">
        <v>94</v>
      </c>
      <c r="Y35" s="40" t="s">
        <v>95</v>
      </c>
      <c r="Z35" s="41" t="s">
        <v>98</v>
      </c>
      <c r="AA35" s="40" t="s">
        <v>103</v>
      </c>
      <c r="AB35" s="40" t="s">
        <v>104</v>
      </c>
      <c r="AC35" s="40" t="s">
        <v>105</v>
      </c>
      <c r="AD35" s="40" t="s">
        <v>106</v>
      </c>
      <c r="AE35" s="41" t="s">
        <v>107</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133</v>
      </c>
      <c r="AQ35" s="40" t="s">
        <v>134</v>
      </c>
      <c r="AR35" s="40" t="s">
        <v>135</v>
      </c>
      <c r="AS35" s="40" t="s">
        <v>136</v>
      </c>
      <c r="AT35" s="41" t="s">
        <v>137</v>
      </c>
      <c r="AU35" s="40" t="s">
        <v>148</v>
      </c>
      <c r="AV35" s="40" t="s">
        <v>149</v>
      </c>
      <c r="AW35" s="40" t="s">
        <v>150</v>
      </c>
      <c r="AX35" s="40" t="s">
        <v>151</v>
      </c>
      <c r="AY35" s="41" t="s">
        <v>152</v>
      </c>
    </row>
    <row r="36" spans="1:57">
      <c r="A36" s="35" t="s">
        <v>158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c r="AY36" s="96"/>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c r="AY37" s="96"/>
    </row>
    <row r="38" spans="1:57" ht="10.5">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c r="AY38" s="97"/>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c r="AY40" s="96"/>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c r="AY41" s="96"/>
    </row>
    <row r="42" spans="1:57" ht="10.5">
      <c r="A42" s="39" t="s">
        <v>79</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c r="AY42" s="97"/>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row>
    <row r="44" spans="1:57">
      <c r="A44" s="35" t="s">
        <v>153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c r="AY44" s="98"/>
    </row>
    <row r="45" spans="1:57">
      <c r="A45" s="35" t="s">
        <v>154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c r="AY45" s="96"/>
    </row>
    <row r="46" spans="1:57" ht="10.5">
      <c r="A46" s="39" t="s">
        <v>78</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201"/>
      <c r="AY46" s="119"/>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A47" s="226">
        <f>+AP42-AP44-AP45-AP46</f>
        <v>0</v>
      </c>
      <c r="BB47" s="226">
        <f>+AQ42-AQ44-AQ45-AQ46</f>
        <v>0</v>
      </c>
      <c r="BC47" s="226">
        <f>+AR42-AR44-AR45-AR46</f>
        <v>0</v>
      </c>
      <c r="BD47" s="226">
        <f>+AS42-AS44-AS45-AS46</f>
        <v>0</v>
      </c>
      <c r="BE47" s="226">
        <f>+AT42-AT44-AT45-AT46</f>
        <v>0</v>
      </c>
    </row>
    <row r="48" spans="1:57">
      <c r="A48" s="84" t="s">
        <v>140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c r="AY48" s="115"/>
      <c r="AZ48" s="217"/>
    </row>
    <row r="49" spans="1:53">
      <c r="A49" s="84" t="s">
        <v>139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c r="AY49" s="115"/>
      <c r="AZ49" s="217"/>
      <c r="BA49" s="217"/>
    </row>
    <row r="50" spans="1:53">
      <c r="A50" s="84" t="s">
        <v>141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c r="AY50" s="115"/>
      <c r="AZ50" s="217"/>
    </row>
    <row r="51" spans="1:53">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row>
    <row r="52" spans="1:53">
      <c r="A52" s="151" t="s">
        <v>92</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6">
        <v>12103</v>
      </c>
      <c r="AW52" s="71">
        <f>22519+305</f>
        <v>22824</v>
      </c>
      <c r="AX52" s="71"/>
      <c r="AY52" s="114"/>
    </row>
    <row r="53" spans="1:53">
      <c r="F53" s="99"/>
      <c r="K53" s="99"/>
      <c r="P53" s="99"/>
      <c r="U53" s="99"/>
      <c r="Z53" s="99"/>
      <c r="AE53" s="99"/>
      <c r="AJ53" s="99"/>
      <c r="AO53" s="99"/>
      <c r="AT53" s="99"/>
      <c r="AY53" s="99"/>
    </row>
    <row r="54" spans="1:53" ht="13">
      <c r="A54" s="117" t="s">
        <v>102</v>
      </c>
      <c r="F54" s="99"/>
      <c r="K54" s="99"/>
      <c r="P54" s="99"/>
      <c r="U54" s="99"/>
      <c r="Z54" s="99"/>
      <c r="AE54" s="99"/>
      <c r="AJ54" s="99"/>
      <c r="AO54" s="99"/>
      <c r="AT54" s="99"/>
      <c r="AY54" s="99"/>
    </row>
    <row r="55" spans="1:53" s="51" customFormat="1" ht="12.5">
      <c r="A55" s="55" t="s">
        <v>84</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row>
    <row r="56" spans="1:53" s="51" customFormat="1" ht="12.5">
      <c r="A56" s="56" t="s">
        <v>83</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c r="AY56" s="111"/>
    </row>
    <row r="57" spans="1:53" s="51" customFormat="1" ht="12.5">
      <c r="A57" s="56" t="s">
        <v>85</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221"/>
      <c r="AY57" s="111"/>
    </row>
    <row r="58" spans="1:53" s="52" customFormat="1" ht="13">
      <c r="A58" s="55" t="s">
        <v>88</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c r="AY58" s="122"/>
    </row>
    <row r="59" spans="1:53" s="52" customFormat="1" ht="13">
      <c r="A59" s="124" t="s">
        <v>89</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25">
        <v>7231</v>
      </c>
      <c r="AV59" s="125">
        <v>7187</v>
      </c>
      <c r="AW59" s="125">
        <v>6328</v>
      </c>
      <c r="AX59" s="222"/>
      <c r="AY59" s="97"/>
      <c r="AZ59" s="218"/>
    </row>
    <row r="60" spans="1:53" s="53" customFormat="1" ht="13">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219"/>
    </row>
    <row r="61" spans="1:53" s="51" customFormat="1" ht="12.5">
      <c r="A61" s="55" t="s">
        <v>86</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220"/>
    </row>
    <row r="62" spans="1:53" s="51" customFormat="1" ht="12.5">
      <c r="A62" s="56" t="s">
        <v>83</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c r="AY62" s="111"/>
      <c r="AZ62" s="220"/>
    </row>
    <row r="63" spans="1:53" s="51" customFormat="1" ht="12.5">
      <c r="A63" s="56" t="s">
        <v>85</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c r="AY63" s="111"/>
      <c r="AZ63" s="220"/>
    </row>
    <row r="64" spans="1:53" s="52" customFormat="1" ht="13">
      <c r="A64" s="55" t="s">
        <v>87</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c r="AY64" s="122"/>
      <c r="AZ64" s="218"/>
    </row>
    <row r="65" spans="1:52" s="52" customFormat="1" ht="13">
      <c r="A65" s="124" t="s">
        <v>90</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23"/>
      <c r="AY65" s="113"/>
      <c r="AZ65" s="218"/>
    </row>
    <row r="66" spans="1:52">
      <c r="AF66" s="2"/>
      <c r="AG66" s="2"/>
      <c r="AH66" s="2"/>
      <c r="AI66" s="2"/>
      <c r="AJ66" s="2"/>
      <c r="AK66" s="2"/>
      <c r="AL66" s="2"/>
      <c r="AM66" s="2"/>
      <c r="AN66" s="2"/>
      <c r="AP66" s="2"/>
      <c r="AQ66" s="2"/>
      <c r="AR66" s="2"/>
      <c r="AS66" s="2"/>
      <c r="AU66" s="2"/>
      <c r="AV66" s="2"/>
      <c r="AW66" s="2"/>
      <c r="AX66" s="2"/>
    </row>
    <row r="67" spans="1:52" ht="31">
      <c r="A67" s="33" t="s">
        <v>97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row>
    <row r="68" spans="1:52">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row>
    <row r="69" spans="1:52" ht="10.5">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91</v>
      </c>
      <c r="W69" s="40" t="s">
        <v>93</v>
      </c>
      <c r="X69" s="40" t="s">
        <v>94</v>
      </c>
      <c r="Y69" s="40" t="s">
        <v>95</v>
      </c>
      <c r="Z69" s="41" t="s">
        <v>98</v>
      </c>
      <c r="AA69" s="40" t="s">
        <v>103</v>
      </c>
      <c r="AB69" s="40" t="s">
        <v>104</v>
      </c>
      <c r="AC69" s="40" t="s">
        <v>105</v>
      </c>
      <c r="AD69" s="40" t="s">
        <v>106</v>
      </c>
      <c r="AE69" s="41" t="s">
        <v>107</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133</v>
      </c>
      <c r="AQ69" s="40" t="s">
        <v>134</v>
      </c>
      <c r="AR69" s="40" t="s">
        <v>135</v>
      </c>
      <c r="AS69" s="40" t="s">
        <v>136</v>
      </c>
      <c r="AT69" s="41" t="s">
        <v>137</v>
      </c>
      <c r="AU69" s="40" t="s">
        <v>148</v>
      </c>
      <c r="AV69" s="40" t="s">
        <v>149</v>
      </c>
      <c r="AW69" s="40" t="s">
        <v>150</v>
      </c>
      <c r="AX69" s="40" t="s">
        <v>151</v>
      </c>
      <c r="AY69" s="41" t="s">
        <v>152</v>
      </c>
    </row>
    <row r="70" spans="1:52">
      <c r="A70" s="35" t="s">
        <v>158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c r="AY70" s="96"/>
    </row>
    <row r="71" spans="1:52">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c r="AY71" s="96"/>
    </row>
    <row r="72" spans="1:52" ht="10.5">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c r="AY72" s="97"/>
    </row>
    <row r="73" spans="1:52">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row>
    <row r="74" spans="1:52">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c r="AY74" s="96"/>
    </row>
    <row r="75" spans="1:52">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c r="AY75" s="96"/>
    </row>
    <row r="76" spans="1:52" ht="10.5">
      <c r="A76" s="39" t="s">
        <v>79</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c r="AY76" s="97"/>
    </row>
    <row r="77" spans="1:52">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row>
    <row r="78" spans="1:52">
      <c r="A78" s="35" t="s">
        <v>153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c r="AY78" s="98"/>
    </row>
    <row r="79" spans="1:52">
      <c r="A79" s="35" t="s">
        <v>154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c r="AY79" s="96"/>
    </row>
    <row r="80" spans="1:52" ht="10.5">
      <c r="A80" s="39" t="s">
        <v>78</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c r="AY80" s="97"/>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A81" s="226">
        <f>+AP76-AP78-AP79-AP80</f>
        <v>0</v>
      </c>
      <c r="BB81" s="226">
        <f>+AQ76-AQ78-AQ79-AQ80</f>
        <v>0</v>
      </c>
      <c r="BC81" s="226">
        <f>+AR76-AR78-AR79-AR80</f>
        <v>0</v>
      </c>
      <c r="BD81" s="226">
        <f>+AS76-AS78-AS79-AS80</f>
        <v>0</v>
      </c>
      <c r="BE81" s="226">
        <f>+AT76-AT78-AT79-AT80</f>
        <v>0</v>
      </c>
    </row>
    <row r="82" spans="1:57">
      <c r="A82" s="84" t="s">
        <v>140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c r="AY82" s="115"/>
      <c r="AZ82" s="217"/>
    </row>
    <row r="83" spans="1:57">
      <c r="A83" s="84" t="s">
        <v>139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c r="AY83" s="115"/>
      <c r="AZ83" s="217"/>
    </row>
    <row r="84" spans="1:57">
      <c r="A84" s="84" t="s">
        <v>141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c r="AY84" s="115"/>
      <c r="AZ84" s="217"/>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row>
    <row r="86" spans="1:57">
      <c r="A86" s="151" t="s">
        <v>92</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c r="AY86" s="121"/>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5"/>
      <c r="AW87" s="205"/>
      <c r="AX87" s="224"/>
      <c r="AY87" s="130"/>
    </row>
    <row r="89" spans="1:57" ht="31">
      <c r="A89" s="33" t="s">
        <v>100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row>
    <row r="91" spans="1:57" ht="10.5">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91</v>
      </c>
      <c r="W91" s="40" t="s">
        <v>93</v>
      </c>
      <c r="X91" s="40" t="s">
        <v>94</v>
      </c>
      <c r="Y91" s="40" t="s">
        <v>95</v>
      </c>
      <c r="Z91" s="41" t="s">
        <v>98</v>
      </c>
      <c r="AA91" s="40" t="s">
        <v>103</v>
      </c>
      <c r="AB91" s="40" t="s">
        <v>104</v>
      </c>
      <c r="AC91" s="40" t="s">
        <v>105</v>
      </c>
      <c r="AD91" s="40" t="s">
        <v>106</v>
      </c>
      <c r="AE91" s="41" t="s">
        <v>107</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133</v>
      </c>
      <c r="AQ91" s="40" t="s">
        <v>134</v>
      </c>
      <c r="AR91" s="40" t="s">
        <v>135</v>
      </c>
      <c r="AS91" s="40" t="s">
        <v>136</v>
      </c>
      <c r="AT91" s="41" t="s">
        <v>137</v>
      </c>
      <c r="AU91" s="40" t="s">
        <v>148</v>
      </c>
      <c r="AV91" s="40" t="s">
        <v>149</v>
      </c>
      <c r="AW91" s="40" t="s">
        <v>150</v>
      </c>
      <c r="AX91" s="40" t="s">
        <v>151</v>
      </c>
      <c r="AY91" s="41" t="s">
        <v>152</v>
      </c>
    </row>
    <row r="92" spans="1:57">
      <c r="A92" s="35" t="s">
        <v>158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c r="AY92" s="96"/>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c r="AY93" s="96"/>
    </row>
    <row r="94" spans="1:57" ht="10.5">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c r="AY94" s="97"/>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c r="AY96" s="96"/>
    </row>
    <row r="97" spans="1:57">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c r="AY97" s="96"/>
    </row>
    <row r="98" spans="1:57" ht="10.5">
      <c r="A98" s="39" t="s">
        <v>79</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c r="AY98" s="97"/>
    </row>
    <row r="99" spans="1:57">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row>
    <row r="100" spans="1:57">
      <c r="A100" s="35" t="s">
        <v>153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c r="AY100" s="98"/>
    </row>
    <row r="101" spans="1:57">
      <c r="A101" s="35" t="s">
        <v>154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c r="AY101" s="96"/>
    </row>
    <row r="102" spans="1:57" ht="10.5">
      <c r="A102" s="39" t="s">
        <v>78</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c r="AY102" s="97"/>
    </row>
    <row r="103" spans="1:57">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AZ103" s="226"/>
      <c r="BA103" s="226">
        <f>+AP98-AP100-AP101-AP102</f>
        <v>0</v>
      </c>
      <c r="BB103" s="226">
        <f>+AQ98-AQ100-AQ101-AQ102</f>
        <v>0</v>
      </c>
      <c r="BC103" s="226">
        <f>+AR98-AR100-AR101-AR102</f>
        <v>0</v>
      </c>
      <c r="BD103" s="226">
        <f>+AS98-AS100-AS101-AS102</f>
        <v>0</v>
      </c>
      <c r="BE103" s="226">
        <f>+AT98-AT100-AT101-AT102</f>
        <v>0</v>
      </c>
    </row>
    <row r="104" spans="1:57">
      <c r="A104" s="84" t="s">
        <v>140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c r="AY104" s="115"/>
      <c r="AZ104" s="217"/>
    </row>
    <row r="105" spans="1:57">
      <c r="A105" s="84" t="s">
        <v>139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c r="AY105" s="115"/>
      <c r="AZ105" s="217"/>
    </row>
    <row r="106" spans="1:57">
      <c r="A106" s="84" t="s">
        <v>141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c r="AY106" s="115"/>
      <c r="AZ106" s="217"/>
    </row>
    <row r="107" spans="1:57">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row>
    <row r="108" spans="1:57">
      <c r="A108" s="151" t="s">
        <v>92</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c r="AY108" s="121"/>
    </row>
    <row r="109" spans="1:57"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70"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E74"/>
  <sheetViews>
    <sheetView showGridLines="0" view="pageBreakPreview" zoomScale="115" zoomScaleNormal="100" zoomScaleSheetLayoutView="115" workbookViewId="0">
      <pane xSplit="2" ySplit="4" topLeftCell="H5" activePane="bottomRight" state="frozen"/>
      <selection activeCell="AO85" sqref="AO85"/>
      <selection pane="topRight" activeCell="AO85" sqref="AO85"/>
      <selection pane="bottomLeft" activeCell="AO85" sqref="AO85"/>
      <selection pane="bottomRight" activeCell="L56" sqref="L56"/>
    </sheetView>
  </sheetViews>
  <sheetFormatPr defaultColWidth="9.1796875" defaultRowHeight="10" outlineLevelCol="1"/>
  <cols>
    <col min="1" max="1" width="51.1796875" style="1" customWidth="1"/>
    <col min="2" max="2" width="0.81640625" style="1" customWidth="1"/>
    <col min="3" max="7" width="9.26953125" style="1" hidden="1" customWidth="1" outlineLevel="1"/>
    <col min="8" max="8" width="9.26953125" style="1" customWidth="1" collapsed="1"/>
    <col min="9" max="12" width="9.26953125" style="1" customWidth="1"/>
    <col min="13" max="14" width="7.7265625" style="2" customWidth="1"/>
    <col min="15" max="15" width="8.1796875" style="1" customWidth="1"/>
    <col min="16" max="16" width="0.81640625" style="1" customWidth="1"/>
    <col min="17" max="20" width="7.7265625" style="1" customWidth="1"/>
    <col min="21" max="21" width="8.1796875" style="1" customWidth="1"/>
    <col min="22" max="22" width="0.81640625" style="1" customWidth="1"/>
    <col min="23" max="27" width="9.1796875" style="1"/>
    <col min="28" max="28" width="0.81640625" style="1" customWidth="1"/>
    <col min="29" max="16384" width="9.1796875" style="1"/>
  </cols>
  <sheetData>
    <row r="1" spans="1:28" s="3" customFormat="1" ht="15.75" customHeight="1">
      <c r="A1" s="33" t="s">
        <v>172</v>
      </c>
      <c r="B1" s="7"/>
      <c r="C1" s="227"/>
      <c r="D1" s="227"/>
      <c r="E1" s="227"/>
      <c r="F1" s="227"/>
      <c r="G1" s="227"/>
      <c r="H1" s="9"/>
      <c r="K1" s="9"/>
      <c r="N1" s="169"/>
      <c r="O1" s="9"/>
      <c r="P1" s="7"/>
      <c r="U1" s="9"/>
      <c r="V1" s="7"/>
      <c r="AB1" s="7"/>
    </row>
    <row r="2" spans="1:28" s="5" customFormat="1" ht="2.15" customHeight="1">
      <c r="A2" s="4"/>
      <c r="C2" s="227"/>
      <c r="D2" s="227"/>
      <c r="E2" s="227"/>
      <c r="F2" s="227"/>
      <c r="G2" s="227"/>
      <c r="H2" s="4"/>
      <c r="K2" s="4"/>
      <c r="N2" s="170"/>
      <c r="O2" s="4"/>
      <c r="U2" s="4"/>
    </row>
    <row r="3" spans="1:28" ht="10.5">
      <c r="A3" s="9" t="s">
        <v>6</v>
      </c>
      <c r="B3" s="3"/>
      <c r="C3" s="227"/>
      <c r="D3" s="227"/>
      <c r="E3" s="227"/>
      <c r="F3" s="227"/>
      <c r="G3" s="227"/>
      <c r="M3" s="1"/>
    </row>
    <row r="4" spans="1:28" ht="12" customHeight="1">
      <c r="A4" s="110"/>
      <c r="B4" s="110"/>
      <c r="C4" s="110">
        <v>2010</v>
      </c>
      <c r="D4" s="110">
        <v>2011</v>
      </c>
      <c r="E4" s="110">
        <v>2012</v>
      </c>
      <c r="F4" s="110">
        <v>2013</v>
      </c>
      <c r="G4" s="110">
        <v>2014</v>
      </c>
      <c r="H4" s="110">
        <v>2015</v>
      </c>
      <c r="I4" s="153">
        <v>2016</v>
      </c>
      <c r="J4" s="153" t="s">
        <v>146</v>
      </c>
      <c r="K4" s="153" t="s">
        <v>147</v>
      </c>
      <c r="L4" s="153" t="s">
        <v>159</v>
      </c>
    </row>
    <row r="5" spans="1:28" ht="11.5" customHeight="1">
      <c r="A5" s="154"/>
      <c r="B5" s="155"/>
      <c r="C5" s="147"/>
      <c r="D5" s="147"/>
      <c r="E5" s="147"/>
      <c r="F5" s="147"/>
      <c r="G5" s="147"/>
      <c r="H5" s="147"/>
      <c r="I5" s="147"/>
      <c r="J5" s="147"/>
      <c r="K5" s="147"/>
      <c r="L5" s="109"/>
      <c r="M5" s="203"/>
    </row>
    <row r="6" spans="1:28" ht="12" customHeight="1">
      <c r="A6" s="158" t="s">
        <v>108</v>
      </c>
      <c r="B6" s="156"/>
      <c r="C6" s="64">
        <v>2721</v>
      </c>
      <c r="D6" s="64">
        <v>2975</v>
      </c>
      <c r="E6" s="64">
        <v>3074</v>
      </c>
      <c r="F6" s="64">
        <v>3052</v>
      </c>
      <c r="G6" s="64">
        <v>3145</v>
      </c>
      <c r="H6" s="147">
        <v>3575</v>
      </c>
      <c r="I6" s="147">
        <v>4250</v>
      </c>
      <c r="J6" s="147">
        <v>5664</v>
      </c>
      <c r="K6" s="147">
        <v>6212</v>
      </c>
      <c r="L6" s="109">
        <v>7431</v>
      </c>
      <c r="M6" s="187"/>
    </row>
    <row r="7" spans="1:28" ht="11.5" customHeight="1">
      <c r="A7" s="158"/>
      <c r="B7" s="156"/>
      <c r="C7" s="64"/>
      <c r="D7" s="64"/>
      <c r="E7" s="64"/>
      <c r="F7" s="64"/>
      <c r="G7" s="64"/>
      <c r="H7" s="147"/>
      <c r="I7" s="147"/>
      <c r="J7" s="147"/>
      <c r="K7" s="147"/>
      <c r="L7" s="109"/>
    </row>
    <row r="8" spans="1:28" ht="11.5" customHeight="1">
      <c r="A8" s="159" t="s">
        <v>58</v>
      </c>
      <c r="B8" s="156"/>
      <c r="C8" s="64"/>
      <c r="D8" s="64"/>
      <c r="E8" s="64"/>
      <c r="F8" s="64"/>
      <c r="G8" s="64"/>
      <c r="H8" s="147"/>
      <c r="I8" s="147"/>
      <c r="J8" s="147"/>
      <c r="K8" s="147"/>
      <c r="L8" s="109"/>
    </row>
    <row r="9" spans="1:28" ht="11.5" customHeight="1">
      <c r="A9" s="158" t="s">
        <v>109</v>
      </c>
      <c r="B9" s="156"/>
      <c r="C9" s="64">
        <v>30</v>
      </c>
      <c r="D9" s="64">
        <v>34</v>
      </c>
      <c r="E9" s="64">
        <v>40</v>
      </c>
      <c r="F9" s="64">
        <v>39</v>
      </c>
      <c r="G9" s="64">
        <v>37</v>
      </c>
      <c r="H9" s="147">
        <v>37</v>
      </c>
      <c r="I9" s="147">
        <v>48</v>
      </c>
      <c r="J9" s="147">
        <v>68</v>
      </c>
      <c r="K9" s="147">
        <v>93</v>
      </c>
      <c r="L9" s="190">
        <v>86</v>
      </c>
    </row>
    <row r="10" spans="1:28">
      <c r="A10" s="158" t="s">
        <v>59</v>
      </c>
      <c r="B10" s="156"/>
      <c r="C10" s="64">
        <v>-372</v>
      </c>
      <c r="D10" s="64">
        <v>-122</v>
      </c>
      <c r="E10" s="64">
        <v>22</v>
      </c>
      <c r="F10" s="64">
        <v>-174</v>
      </c>
      <c r="G10" s="64">
        <v>96</v>
      </c>
      <c r="H10" s="147">
        <v>-238</v>
      </c>
      <c r="I10" s="147">
        <v>-168</v>
      </c>
      <c r="J10" s="147">
        <v>-279</v>
      </c>
      <c r="K10" s="147">
        <v>-329</v>
      </c>
      <c r="L10" s="190">
        <v>-71</v>
      </c>
    </row>
    <row r="11" spans="1:28" ht="11.5" customHeight="1">
      <c r="A11" s="158" t="s">
        <v>143</v>
      </c>
      <c r="B11" s="156"/>
      <c r="C11" s="64">
        <v>-8</v>
      </c>
      <c r="D11" s="64">
        <v>-184</v>
      </c>
      <c r="E11" s="64">
        <v>-196</v>
      </c>
      <c r="F11" s="64">
        <v>-217</v>
      </c>
      <c r="G11" s="64">
        <v>-280</v>
      </c>
      <c r="H11" s="147">
        <v>758</v>
      </c>
      <c r="I11" s="64">
        <v>-1158</v>
      </c>
      <c r="J11" s="64">
        <v>944</v>
      </c>
      <c r="K11" s="64">
        <v>-520</v>
      </c>
      <c r="L11" s="190">
        <v>-1155</v>
      </c>
    </row>
    <row r="12" spans="1:28">
      <c r="A12" s="158" t="s">
        <v>60</v>
      </c>
      <c r="B12" s="156"/>
      <c r="C12" s="64">
        <v>6</v>
      </c>
      <c r="D12" s="64">
        <v>0</v>
      </c>
      <c r="E12" s="64">
        <v>-271</v>
      </c>
      <c r="F12" s="64">
        <v>-129</v>
      </c>
      <c r="G12" s="64">
        <v>-296</v>
      </c>
      <c r="H12" s="147">
        <v>-58</v>
      </c>
      <c r="I12" s="147">
        <v>-644</v>
      </c>
      <c r="J12" s="147">
        <v>-488</v>
      </c>
      <c r="K12" s="147">
        <v>0</v>
      </c>
      <c r="L12" s="190">
        <v>-181</v>
      </c>
    </row>
    <row r="13" spans="1:28" ht="12" customHeight="1">
      <c r="A13" s="158" t="s">
        <v>110</v>
      </c>
      <c r="B13" s="156"/>
      <c r="C13" s="64">
        <v>0</v>
      </c>
      <c r="D13" s="64">
        <v>0</v>
      </c>
      <c r="E13" s="64">
        <v>46</v>
      </c>
      <c r="F13" s="64">
        <v>32</v>
      </c>
      <c r="G13" s="64">
        <v>50</v>
      </c>
      <c r="H13" s="147">
        <v>50</v>
      </c>
      <c r="I13" s="147">
        <v>118</v>
      </c>
      <c r="J13" s="147">
        <v>110</v>
      </c>
      <c r="K13" s="147">
        <v>107</v>
      </c>
      <c r="L13" s="190">
        <v>47</v>
      </c>
    </row>
    <row r="14" spans="1:28">
      <c r="A14" s="160" t="s">
        <v>111</v>
      </c>
      <c r="B14" s="116"/>
      <c r="C14" s="64">
        <v>-533</v>
      </c>
      <c r="D14" s="64">
        <v>-415</v>
      </c>
      <c r="E14" s="64">
        <v>-282</v>
      </c>
      <c r="F14" s="64">
        <v>-292</v>
      </c>
      <c r="G14" s="64">
        <v>-306</v>
      </c>
      <c r="H14" s="147">
        <v>-363</v>
      </c>
      <c r="I14" s="147">
        <v>-409</v>
      </c>
      <c r="J14" s="147">
        <v>-386</v>
      </c>
      <c r="K14" s="147">
        <v>-411</v>
      </c>
      <c r="L14" s="190">
        <v>-195</v>
      </c>
    </row>
    <row r="15" spans="1:28">
      <c r="A15" s="160" t="s">
        <v>61</v>
      </c>
      <c r="B15" s="157"/>
      <c r="C15" s="64">
        <v>-181</v>
      </c>
      <c r="D15" s="64">
        <v>-425</v>
      </c>
      <c r="E15" s="64">
        <v>-782</v>
      </c>
      <c r="F15" s="64">
        <v>-536</v>
      </c>
      <c r="G15" s="64">
        <v>-527</v>
      </c>
      <c r="H15" s="147">
        <v>-601</v>
      </c>
      <c r="I15" s="147">
        <v>-764</v>
      </c>
      <c r="J15" s="147">
        <v>-969</v>
      </c>
      <c r="K15" s="147">
        <v>-851</v>
      </c>
      <c r="L15" s="190">
        <v>-743</v>
      </c>
    </row>
    <row r="16" spans="1:28" ht="10.5">
      <c r="A16" s="161" t="s">
        <v>63</v>
      </c>
      <c r="B16" s="171"/>
      <c r="C16" s="58">
        <v>1663</v>
      </c>
      <c r="D16" s="58">
        <v>1863</v>
      </c>
      <c r="E16" s="58">
        <v>1651</v>
      </c>
      <c r="F16" s="58">
        <v>1775</v>
      </c>
      <c r="G16" s="58">
        <v>1919</v>
      </c>
      <c r="H16" s="141">
        <v>3160</v>
      </c>
      <c r="I16" s="58">
        <v>1273</v>
      </c>
      <c r="J16" s="58">
        <v>4664</v>
      </c>
      <c r="K16" s="58">
        <v>4301</v>
      </c>
      <c r="L16" s="191">
        <f>SUM(L6:L15)</f>
        <v>5219</v>
      </c>
    </row>
    <row r="17" spans="1:31" ht="10.5">
      <c r="A17" s="158"/>
      <c r="B17" s="116"/>
      <c r="C17" s="59"/>
      <c r="D17" s="59"/>
      <c r="E17" s="59"/>
      <c r="F17" s="59"/>
      <c r="G17" s="59"/>
      <c r="H17" s="142"/>
      <c r="I17" s="142"/>
      <c r="J17" s="142"/>
      <c r="K17" s="142"/>
      <c r="L17" s="192"/>
    </row>
    <row r="18" spans="1:31">
      <c r="A18" s="158" t="s">
        <v>112</v>
      </c>
      <c r="B18" s="116"/>
      <c r="C18" s="64">
        <v>-115</v>
      </c>
      <c r="D18" s="64">
        <v>-96</v>
      </c>
      <c r="E18" s="64">
        <v>-132</v>
      </c>
      <c r="F18" s="64">
        <v>-177</v>
      </c>
      <c r="G18" s="64">
        <v>-230</v>
      </c>
      <c r="H18" s="147">
        <v>-284</v>
      </c>
      <c r="I18" s="147">
        <v>-338</v>
      </c>
      <c r="J18" s="147">
        <v>-393</v>
      </c>
      <c r="K18" s="147">
        <v>-501</v>
      </c>
      <c r="L18" s="190">
        <v>-223</v>
      </c>
    </row>
    <row r="19" spans="1:31">
      <c r="A19" s="158" t="s">
        <v>113</v>
      </c>
      <c r="B19" s="116"/>
      <c r="C19" s="64">
        <v>-330</v>
      </c>
      <c r="D19" s="64">
        <v>-548</v>
      </c>
      <c r="E19" s="64">
        <v>-446</v>
      </c>
      <c r="F19" s="64">
        <v>-226</v>
      </c>
      <c r="G19" s="64">
        <v>-373</v>
      </c>
      <c r="H19" s="147">
        <v>-297</v>
      </c>
      <c r="I19" s="64">
        <v>-457</v>
      </c>
      <c r="J19" s="64">
        <v>-620</v>
      </c>
      <c r="K19" s="64">
        <v>-709</v>
      </c>
      <c r="L19" s="190">
        <v>-693</v>
      </c>
    </row>
    <row r="20" spans="1:31">
      <c r="A20" s="158" t="s">
        <v>114</v>
      </c>
      <c r="B20" s="116"/>
      <c r="C20" s="64">
        <v>376</v>
      </c>
      <c r="D20" s="64">
        <v>680</v>
      </c>
      <c r="E20" s="64">
        <v>404</v>
      </c>
      <c r="F20" s="64">
        <v>314</v>
      </c>
      <c r="G20" s="64">
        <v>169</v>
      </c>
      <c r="H20" s="147">
        <v>318</v>
      </c>
      <c r="I20" s="147">
        <v>492</v>
      </c>
      <c r="J20" s="147">
        <v>636</v>
      </c>
      <c r="K20" s="147">
        <v>859</v>
      </c>
      <c r="L20" s="190">
        <v>288</v>
      </c>
    </row>
    <row r="21" spans="1:31">
      <c r="A21" s="158" t="s">
        <v>142</v>
      </c>
      <c r="B21" s="116"/>
      <c r="C21" s="64">
        <v>-54</v>
      </c>
      <c r="D21" s="64">
        <v>-65</v>
      </c>
      <c r="E21" s="64">
        <v>-94</v>
      </c>
      <c r="F21" s="64">
        <v>-269</v>
      </c>
      <c r="G21" s="64">
        <v>-14</v>
      </c>
      <c r="H21" s="147">
        <v>-108</v>
      </c>
      <c r="I21" s="147">
        <v>-4624</v>
      </c>
      <c r="J21" s="147">
        <v>-8</v>
      </c>
      <c r="K21" s="147">
        <v>-59</v>
      </c>
      <c r="L21" s="190">
        <v>2101</v>
      </c>
    </row>
    <row r="22" spans="1:31">
      <c r="A22" s="160" t="s">
        <v>62</v>
      </c>
      <c r="B22" s="116"/>
      <c r="C22" s="64">
        <v>-28</v>
      </c>
      <c r="D22" s="64">
        <v>-5</v>
      </c>
      <c r="E22" s="64">
        <v>19</v>
      </c>
      <c r="F22" s="64">
        <v>10</v>
      </c>
      <c r="G22" s="64">
        <v>-13</v>
      </c>
      <c r="H22" s="147">
        <v>-60</v>
      </c>
      <c r="I22" s="147">
        <v>-26</v>
      </c>
      <c r="J22" s="147">
        <v>60</v>
      </c>
      <c r="K22" s="147">
        <v>-34</v>
      </c>
      <c r="L22" s="190">
        <v>-63</v>
      </c>
      <c r="AE22" s="2"/>
    </row>
    <row r="23" spans="1:31" ht="10.5">
      <c r="A23" s="161" t="s">
        <v>64</v>
      </c>
      <c r="B23" s="171"/>
      <c r="C23" s="58">
        <v>-151</v>
      </c>
      <c r="D23" s="58">
        <v>-34</v>
      </c>
      <c r="E23" s="58">
        <v>-249</v>
      </c>
      <c r="F23" s="58">
        <v>-348</v>
      </c>
      <c r="G23" s="58">
        <v>-461</v>
      </c>
      <c r="H23" s="141">
        <v>-431</v>
      </c>
      <c r="I23" s="58">
        <v>-4953</v>
      </c>
      <c r="J23" s="58">
        <v>-325</v>
      </c>
      <c r="K23" s="58">
        <v>-444</v>
      </c>
      <c r="L23" s="191">
        <f>SUM(L18:L22)</f>
        <v>1410</v>
      </c>
    </row>
    <row r="24" spans="1:31" ht="10.5">
      <c r="A24" s="160"/>
      <c r="B24" s="116"/>
      <c r="C24" s="59"/>
      <c r="D24" s="59"/>
      <c r="E24" s="59"/>
      <c r="F24" s="59"/>
      <c r="G24" s="59"/>
      <c r="H24" s="142"/>
      <c r="I24" s="142"/>
      <c r="J24" s="142"/>
      <c r="K24" s="142"/>
      <c r="L24" s="192"/>
    </row>
    <row r="25" spans="1:31" ht="10.5">
      <c r="A25" s="163" t="s">
        <v>65</v>
      </c>
      <c r="B25" s="74"/>
      <c r="C25" s="61">
        <v>1512</v>
      </c>
      <c r="D25" s="61">
        <v>1829</v>
      </c>
      <c r="E25" s="61">
        <v>1402</v>
      </c>
      <c r="F25" s="61">
        <v>1427</v>
      </c>
      <c r="G25" s="61">
        <v>1458</v>
      </c>
      <c r="H25" s="144">
        <v>2729</v>
      </c>
      <c r="I25" s="144">
        <v>-3680</v>
      </c>
      <c r="J25" s="144">
        <v>4339</v>
      </c>
      <c r="K25" s="144">
        <v>3857</v>
      </c>
      <c r="L25" s="193">
        <f>+L16+L23</f>
        <v>6629</v>
      </c>
    </row>
    <row r="26" spans="1:31" ht="10.5">
      <c r="A26" s="158"/>
      <c r="B26" s="116"/>
      <c r="C26" s="59"/>
      <c r="D26" s="59"/>
      <c r="E26" s="59"/>
      <c r="F26" s="59"/>
      <c r="G26" s="59"/>
      <c r="H26" s="142"/>
      <c r="I26" s="142"/>
      <c r="J26" s="142"/>
      <c r="K26" s="142"/>
      <c r="L26" s="192"/>
    </row>
    <row r="27" spans="1:31">
      <c r="A27" s="158" t="s">
        <v>144</v>
      </c>
      <c r="B27" s="116"/>
      <c r="C27" s="64">
        <v>574</v>
      </c>
      <c r="D27" s="64">
        <v>2022</v>
      </c>
      <c r="E27" s="64">
        <v>750</v>
      </c>
      <c r="F27" s="64">
        <v>2485</v>
      </c>
      <c r="G27" s="64">
        <v>1489</v>
      </c>
      <c r="H27" s="147">
        <v>715</v>
      </c>
      <c r="I27" s="147">
        <v>4470</v>
      </c>
      <c r="J27" s="147">
        <v>1488</v>
      </c>
      <c r="K27" s="147">
        <v>855</v>
      </c>
      <c r="L27" s="190">
        <v>623</v>
      </c>
    </row>
    <row r="28" spans="1:31">
      <c r="A28" s="158" t="s">
        <v>145</v>
      </c>
      <c r="B28" s="116"/>
      <c r="C28" s="64">
        <v>-1605</v>
      </c>
      <c r="D28" s="64">
        <v>-880</v>
      </c>
      <c r="E28" s="64">
        <v>-547</v>
      </c>
      <c r="F28" s="64">
        <v>-3003</v>
      </c>
      <c r="G28" s="64">
        <v>-1692</v>
      </c>
      <c r="H28" s="147">
        <v>-2395</v>
      </c>
      <c r="I28" s="147">
        <v>-3936</v>
      </c>
      <c r="J28" s="147">
        <v>-4517</v>
      </c>
      <c r="K28" s="147">
        <v>-750</v>
      </c>
      <c r="L28" s="190">
        <v>-826</v>
      </c>
    </row>
    <row r="29" spans="1:31">
      <c r="A29" s="158" t="s">
        <v>160</v>
      </c>
      <c r="B29" s="116"/>
      <c r="C29" s="64"/>
      <c r="D29" s="64"/>
      <c r="E29" s="64"/>
      <c r="F29" s="64"/>
      <c r="G29" s="64"/>
      <c r="H29" s="147"/>
      <c r="I29" s="147"/>
      <c r="J29" s="147"/>
      <c r="K29" s="147"/>
      <c r="L29" s="190">
        <v>-267</v>
      </c>
    </row>
    <row r="30" spans="1:31">
      <c r="A30" s="158" t="s">
        <v>161</v>
      </c>
      <c r="B30" s="116"/>
      <c r="C30" s="64"/>
      <c r="D30" s="64"/>
      <c r="E30" s="64"/>
      <c r="F30" s="64"/>
      <c r="G30" s="64"/>
      <c r="H30" s="147"/>
      <c r="I30" s="147"/>
      <c r="J30" s="147"/>
      <c r="K30" s="147"/>
      <c r="L30" s="190">
        <v>-1989</v>
      </c>
    </row>
    <row r="31" spans="1:31">
      <c r="A31" s="158" t="s">
        <v>115</v>
      </c>
      <c r="B31" s="116"/>
      <c r="C31" s="64">
        <v>-11</v>
      </c>
      <c r="D31" s="64">
        <v>-459</v>
      </c>
      <c r="E31" s="64">
        <v>-66</v>
      </c>
      <c r="F31" s="64">
        <v>-58</v>
      </c>
      <c r="G31" s="64">
        <v>-128</v>
      </c>
      <c r="H31" s="147">
        <v>-3</v>
      </c>
      <c r="I31" s="147">
        <v>-39</v>
      </c>
      <c r="J31" s="147">
        <v>-69</v>
      </c>
      <c r="K31" s="147">
        <v>48</v>
      </c>
      <c r="L31" s="190">
        <v>0</v>
      </c>
    </row>
    <row r="32" spans="1:31">
      <c r="A32" s="158"/>
      <c r="B32" s="116"/>
      <c r="C32" s="64"/>
      <c r="D32" s="64"/>
      <c r="E32" s="64"/>
      <c r="F32" s="64"/>
      <c r="G32" s="64"/>
      <c r="H32" s="147"/>
      <c r="I32" s="147"/>
      <c r="J32" s="147"/>
      <c r="K32" s="147"/>
      <c r="L32" s="190"/>
    </row>
    <row r="33" spans="1:12">
      <c r="A33" s="159" t="s">
        <v>66</v>
      </c>
      <c r="B33" s="116"/>
      <c r="C33" s="64"/>
      <c r="D33" s="64"/>
      <c r="E33" s="64"/>
      <c r="F33" s="64"/>
      <c r="G33" s="64"/>
      <c r="H33" s="147"/>
      <c r="I33" s="147"/>
      <c r="J33" s="147"/>
      <c r="K33" s="147"/>
      <c r="L33" s="190"/>
    </row>
    <row r="34" spans="1:12">
      <c r="A34" s="158" t="s">
        <v>120</v>
      </c>
      <c r="B34" s="116"/>
      <c r="C34" s="64">
        <v>0</v>
      </c>
      <c r="D34" s="64">
        <v>0</v>
      </c>
      <c r="E34" s="64">
        <v>0</v>
      </c>
      <c r="F34" s="64">
        <v>0</v>
      </c>
      <c r="G34" s="64">
        <v>0</v>
      </c>
      <c r="H34" s="147">
        <v>4761</v>
      </c>
      <c r="I34" s="147">
        <v>0</v>
      </c>
      <c r="J34" s="147">
        <v>0</v>
      </c>
      <c r="K34" s="147" t="s">
        <v>138</v>
      </c>
      <c r="L34" s="190">
        <v>0</v>
      </c>
    </row>
    <row r="35" spans="1:12">
      <c r="A35" s="158" t="s">
        <v>116</v>
      </c>
      <c r="B35" s="116"/>
      <c r="C35" s="64">
        <v>-52</v>
      </c>
      <c r="D35" s="64">
        <v>-105</v>
      </c>
      <c r="E35" s="64">
        <v>-190</v>
      </c>
      <c r="F35" s="64">
        <v>-235</v>
      </c>
      <c r="G35" s="64">
        <v>-270</v>
      </c>
      <c r="H35" s="147">
        <v>-283</v>
      </c>
      <c r="I35" s="147">
        <v>-327</v>
      </c>
      <c r="J35" s="147">
        <v>-342</v>
      </c>
      <c r="K35" s="147">
        <v>-380</v>
      </c>
      <c r="L35" s="190">
        <v>-423</v>
      </c>
    </row>
    <row r="36" spans="1:12">
      <c r="A36" s="160" t="s">
        <v>76</v>
      </c>
      <c r="B36" s="116"/>
      <c r="C36" s="64">
        <v>-397</v>
      </c>
      <c r="D36" s="64">
        <v>-2505</v>
      </c>
      <c r="E36" s="64">
        <v>-1302</v>
      </c>
      <c r="F36" s="64">
        <v>-700</v>
      </c>
      <c r="G36" s="64">
        <v>-1183</v>
      </c>
      <c r="H36" s="147">
        <v>-1419</v>
      </c>
      <c r="I36" s="147">
        <v>0</v>
      </c>
      <c r="J36" s="147">
        <v>-1559</v>
      </c>
      <c r="K36" s="147">
        <v>-4161</v>
      </c>
      <c r="L36" s="190">
        <v>-2466</v>
      </c>
    </row>
    <row r="37" spans="1:12">
      <c r="A37" s="160" t="s">
        <v>131</v>
      </c>
      <c r="B37" s="116"/>
      <c r="C37" s="64">
        <v>100</v>
      </c>
      <c r="D37" s="64">
        <v>87</v>
      </c>
      <c r="E37" s="64">
        <v>219</v>
      </c>
      <c r="F37" s="64">
        <v>162</v>
      </c>
      <c r="G37" s="64">
        <v>178</v>
      </c>
      <c r="H37" s="147">
        <v>437</v>
      </c>
      <c r="I37" s="147">
        <v>220</v>
      </c>
      <c r="J37" s="147">
        <v>303</v>
      </c>
      <c r="K37" s="147">
        <v>372</v>
      </c>
      <c r="L37" s="190">
        <v>692</v>
      </c>
    </row>
    <row r="38" spans="1:12">
      <c r="A38" s="160" t="s">
        <v>67</v>
      </c>
      <c r="B38" s="116"/>
      <c r="C38" s="64">
        <v>-7</v>
      </c>
      <c r="D38" s="64">
        <v>23</v>
      </c>
      <c r="E38" s="64">
        <v>34</v>
      </c>
      <c r="F38" s="64">
        <v>-38</v>
      </c>
      <c r="G38" s="64">
        <v>37</v>
      </c>
      <c r="H38" s="147">
        <v>42</v>
      </c>
      <c r="I38" s="147">
        <v>8</v>
      </c>
      <c r="J38" s="147">
        <v>-19</v>
      </c>
      <c r="K38" s="147">
        <v>16</v>
      </c>
      <c r="L38" s="190">
        <v>-131</v>
      </c>
    </row>
    <row r="39" spans="1:12" ht="10.5">
      <c r="A39" s="161" t="s">
        <v>68</v>
      </c>
      <c r="B39" s="171"/>
      <c r="C39" s="58">
        <v>-1398</v>
      </c>
      <c r="D39" s="58">
        <v>-1817</v>
      </c>
      <c r="E39" s="58">
        <v>-1102</v>
      </c>
      <c r="F39" s="58">
        <v>-1387</v>
      </c>
      <c r="G39" s="58">
        <v>-1569</v>
      </c>
      <c r="H39" s="141">
        <v>1855</v>
      </c>
      <c r="I39" s="141">
        <v>396</v>
      </c>
      <c r="J39" s="141">
        <v>-4715</v>
      </c>
      <c r="K39" s="141">
        <v>-4000</v>
      </c>
      <c r="L39" s="191">
        <f>SUM(L26:L38)</f>
        <v>-4787</v>
      </c>
    </row>
    <row r="40" spans="1:12" ht="10.5">
      <c r="A40" s="158"/>
      <c r="B40" s="116"/>
      <c r="C40" s="64"/>
      <c r="D40" s="64"/>
      <c r="E40" s="64"/>
      <c r="F40" s="64"/>
      <c r="G40" s="64"/>
      <c r="H40" s="147"/>
      <c r="I40" s="147"/>
      <c r="J40" s="147"/>
      <c r="K40" s="147"/>
      <c r="L40" s="192"/>
    </row>
    <row r="41" spans="1:12" ht="11" thickBot="1">
      <c r="A41" s="164" t="s">
        <v>69</v>
      </c>
      <c r="B41" s="174"/>
      <c r="C41" s="62">
        <v>114</v>
      </c>
      <c r="D41" s="62">
        <v>12</v>
      </c>
      <c r="E41" s="62">
        <v>300</v>
      </c>
      <c r="F41" s="62">
        <v>40</v>
      </c>
      <c r="G41" s="62">
        <v>-111</v>
      </c>
      <c r="H41" s="145">
        <v>4584</v>
      </c>
      <c r="I41" s="145">
        <v>-3284</v>
      </c>
      <c r="J41" s="145">
        <v>-376</v>
      </c>
      <c r="K41" s="145">
        <v>-143</v>
      </c>
      <c r="L41" s="194">
        <f>+L25+L39</f>
        <v>1842</v>
      </c>
    </row>
    <row r="42" spans="1:12" ht="10.5">
      <c r="A42" s="158"/>
      <c r="B42" s="116"/>
      <c r="C42" s="64"/>
      <c r="D42" s="64"/>
      <c r="E42" s="64"/>
      <c r="F42" s="64"/>
      <c r="G42" s="64"/>
      <c r="H42" s="147"/>
      <c r="I42" s="147"/>
      <c r="J42" s="147"/>
      <c r="K42" s="147"/>
      <c r="L42" s="192"/>
    </row>
    <row r="43" spans="1:12">
      <c r="A43" s="160" t="s">
        <v>164</v>
      </c>
      <c r="B43" s="116"/>
      <c r="C43" s="64">
        <v>367</v>
      </c>
      <c r="D43" s="64">
        <v>363</v>
      </c>
      <c r="E43" s="64">
        <v>367</v>
      </c>
      <c r="F43" s="64">
        <v>552</v>
      </c>
      <c r="G43" s="64">
        <v>707</v>
      </c>
      <c r="H43" s="147">
        <v>432</v>
      </c>
      <c r="I43" s="147">
        <v>4908</v>
      </c>
      <c r="J43" s="147">
        <v>1714</v>
      </c>
      <c r="K43" s="147">
        <v>1348</v>
      </c>
      <c r="L43" s="190">
        <v>1158</v>
      </c>
    </row>
    <row r="44" spans="1:12">
      <c r="A44" s="162" t="s">
        <v>69</v>
      </c>
      <c r="B44" s="172"/>
      <c r="C44" s="60">
        <v>114</v>
      </c>
      <c r="D44" s="60">
        <v>12</v>
      </c>
      <c r="E44" s="60">
        <v>300</v>
      </c>
      <c r="F44" s="60">
        <v>40</v>
      </c>
      <c r="G44" s="60">
        <v>-111</v>
      </c>
      <c r="H44" s="143">
        <v>4584</v>
      </c>
      <c r="I44" s="143">
        <v>-3284</v>
      </c>
      <c r="J44" s="143">
        <v>-376</v>
      </c>
      <c r="K44" s="143">
        <v>-143</v>
      </c>
      <c r="L44" s="195">
        <f>+L41</f>
        <v>1842</v>
      </c>
    </row>
    <row r="45" spans="1:12">
      <c r="A45" s="165" t="s">
        <v>117</v>
      </c>
      <c r="B45" s="74"/>
      <c r="C45" s="63">
        <v>-118</v>
      </c>
      <c r="D45" s="63">
        <v>-8</v>
      </c>
      <c r="E45" s="63">
        <v>-115</v>
      </c>
      <c r="F45" s="63">
        <v>115</v>
      </c>
      <c r="G45" s="63">
        <v>-164</v>
      </c>
      <c r="H45" s="146">
        <v>-108</v>
      </c>
      <c r="I45" s="146">
        <v>90</v>
      </c>
      <c r="J45" s="146">
        <v>10</v>
      </c>
      <c r="K45" s="146">
        <v>-47</v>
      </c>
      <c r="L45" s="196">
        <v>-19</v>
      </c>
    </row>
    <row r="46" spans="1:12" ht="10.5">
      <c r="A46" s="158"/>
      <c r="B46" s="116"/>
      <c r="C46" s="64"/>
      <c r="D46" s="64"/>
      <c r="E46" s="64"/>
      <c r="F46" s="64"/>
      <c r="G46" s="64"/>
      <c r="H46" s="147"/>
      <c r="I46" s="147"/>
      <c r="J46" s="147"/>
      <c r="K46" s="147"/>
      <c r="L46" s="192"/>
    </row>
    <row r="47" spans="1:12" ht="11" thickBot="1">
      <c r="A47" s="164" t="s">
        <v>163</v>
      </c>
      <c r="B47" s="174"/>
      <c r="C47" s="62">
        <v>363</v>
      </c>
      <c r="D47" s="62">
        <v>367</v>
      </c>
      <c r="E47" s="62">
        <v>552</v>
      </c>
      <c r="F47" s="62">
        <v>707</v>
      </c>
      <c r="G47" s="62">
        <v>432</v>
      </c>
      <c r="H47" s="145">
        <v>4908</v>
      </c>
      <c r="I47" s="145">
        <v>1714</v>
      </c>
      <c r="J47" s="145">
        <v>1348</v>
      </c>
      <c r="K47" s="145">
        <v>1158</v>
      </c>
      <c r="L47" s="194">
        <f>SUM(L43:L45)</f>
        <v>2981</v>
      </c>
    </row>
    <row r="48" spans="1:12" ht="13">
      <c r="A48" s="166" t="s">
        <v>118</v>
      </c>
      <c r="B48" s="116"/>
      <c r="C48" s="65"/>
      <c r="D48" s="65"/>
      <c r="E48" s="65"/>
      <c r="F48" s="65"/>
      <c r="G48" s="65"/>
      <c r="H48" s="148"/>
      <c r="I48" s="148"/>
      <c r="J48" s="148"/>
      <c r="K48" s="148"/>
      <c r="L48" s="197"/>
    </row>
    <row r="49" spans="1:12" ht="13">
      <c r="A49" s="167"/>
      <c r="B49" s="116"/>
      <c r="C49" s="65"/>
      <c r="D49" s="65"/>
      <c r="E49" s="65"/>
      <c r="F49" s="65"/>
      <c r="G49" s="65"/>
      <c r="H49" s="148"/>
      <c r="I49" s="148"/>
      <c r="J49" s="148"/>
      <c r="K49" s="148"/>
      <c r="L49" s="197"/>
    </row>
    <row r="50" spans="1:12" ht="10.5">
      <c r="A50" s="163" t="s">
        <v>70</v>
      </c>
      <c r="B50" s="74"/>
      <c r="C50" s="61"/>
      <c r="D50" s="61"/>
      <c r="E50" s="61"/>
      <c r="F50" s="61"/>
      <c r="G50" s="61"/>
      <c r="H50" s="144"/>
      <c r="I50" s="144"/>
      <c r="J50" s="144"/>
      <c r="K50" s="144"/>
      <c r="L50" s="193"/>
    </row>
    <row r="51" spans="1:12">
      <c r="A51" s="158" t="s">
        <v>65</v>
      </c>
      <c r="B51" s="116"/>
      <c r="C51" s="64">
        <v>1512</v>
      </c>
      <c r="D51" s="64">
        <v>1829</v>
      </c>
      <c r="E51" s="64">
        <v>1402</v>
      </c>
      <c r="F51" s="64">
        <v>1427</v>
      </c>
      <c r="G51" s="64">
        <v>1458</v>
      </c>
      <c r="H51" s="147">
        <v>2729</v>
      </c>
      <c r="I51" s="147">
        <v>-3680</v>
      </c>
      <c r="J51" s="147">
        <v>4339</v>
      </c>
      <c r="K51" s="147">
        <v>3857</v>
      </c>
      <c r="L51" s="190">
        <f>+L25</f>
        <v>6629</v>
      </c>
    </row>
    <row r="52" spans="1:12">
      <c r="A52" s="158" t="s">
        <v>162</v>
      </c>
      <c r="B52" s="116"/>
      <c r="C52" s="64"/>
      <c r="D52" s="64"/>
      <c r="E52" s="64"/>
      <c r="F52" s="64"/>
      <c r="G52" s="64"/>
      <c r="H52" s="147"/>
      <c r="I52" s="147"/>
      <c r="J52" s="147"/>
      <c r="K52" s="147"/>
      <c r="L52" s="190">
        <v>-2256</v>
      </c>
    </row>
    <row r="53" spans="1:12">
      <c r="A53" s="158" t="s">
        <v>71</v>
      </c>
      <c r="B53" s="116"/>
      <c r="C53" s="64">
        <v>54</v>
      </c>
      <c r="D53" s="64">
        <v>65</v>
      </c>
      <c r="E53" s="64">
        <v>94</v>
      </c>
      <c r="F53" s="64">
        <v>269</v>
      </c>
      <c r="G53" s="64">
        <v>14</v>
      </c>
      <c r="H53" s="147">
        <v>108</v>
      </c>
      <c r="I53" s="147">
        <v>4624</v>
      </c>
      <c r="J53" s="147">
        <v>8</v>
      </c>
      <c r="K53" s="147">
        <v>59</v>
      </c>
      <c r="L53" s="190">
        <v>-2101</v>
      </c>
    </row>
    <row r="54" spans="1:12">
      <c r="A54" s="158" t="s">
        <v>119</v>
      </c>
      <c r="B54" s="116"/>
      <c r="C54" s="64">
        <v>0</v>
      </c>
      <c r="D54" s="64">
        <v>0</v>
      </c>
      <c r="E54" s="64">
        <v>13</v>
      </c>
      <c r="F54" s="64">
        <v>58</v>
      </c>
      <c r="G54" s="64">
        <v>0</v>
      </c>
      <c r="H54" s="147">
        <v>0</v>
      </c>
      <c r="I54" s="147">
        <v>250</v>
      </c>
      <c r="J54" s="147">
        <v>0</v>
      </c>
      <c r="K54" s="147">
        <v>0</v>
      </c>
      <c r="L54" s="190"/>
    </row>
    <row r="55" spans="1:12">
      <c r="A55" s="1" t="s">
        <v>132</v>
      </c>
      <c r="C55" s="64">
        <v>0</v>
      </c>
      <c r="D55" s="64">
        <v>0</v>
      </c>
      <c r="E55" s="64">
        <v>0</v>
      </c>
      <c r="F55" s="64">
        <v>0</v>
      </c>
      <c r="G55" s="64">
        <v>0</v>
      </c>
      <c r="H55" s="64">
        <v>0</v>
      </c>
      <c r="I55" s="64">
        <v>644</v>
      </c>
      <c r="J55" s="64">
        <v>488</v>
      </c>
      <c r="K55" s="64">
        <v>0</v>
      </c>
      <c r="L55" s="190">
        <v>181</v>
      </c>
    </row>
    <row r="56" spans="1:12" ht="11" thickBot="1">
      <c r="A56" s="168" t="s">
        <v>72</v>
      </c>
      <c r="B56" s="173"/>
      <c r="C56" s="66">
        <v>1566</v>
      </c>
      <c r="D56" s="66">
        <v>1894</v>
      </c>
      <c r="E56" s="66">
        <v>1509</v>
      </c>
      <c r="F56" s="66">
        <v>1754</v>
      </c>
      <c r="G56" s="66">
        <v>1472</v>
      </c>
      <c r="H56" s="149">
        <v>2837</v>
      </c>
      <c r="I56" s="149">
        <v>1838</v>
      </c>
      <c r="J56" s="149">
        <v>4835</v>
      </c>
      <c r="K56" s="149">
        <v>3916</v>
      </c>
      <c r="L56" s="198">
        <f>SUM(L51:L55)</f>
        <v>2453</v>
      </c>
    </row>
    <row r="57" spans="1:12">
      <c r="A57" s="116"/>
      <c r="B57" s="116"/>
      <c r="C57" s="116"/>
      <c r="D57" s="116"/>
      <c r="E57" s="37"/>
      <c r="F57" s="37"/>
      <c r="G57" s="37"/>
      <c r="H57" s="116"/>
      <c r="I57" s="116"/>
      <c r="J57" s="116"/>
      <c r="K57" s="116"/>
    </row>
    <row r="58" spans="1:12">
      <c r="A58" s="116"/>
      <c r="B58" s="116"/>
      <c r="C58" s="116"/>
      <c r="D58" s="116"/>
      <c r="E58" s="116"/>
      <c r="F58" s="116"/>
      <c r="G58" s="116"/>
      <c r="H58" s="116"/>
      <c r="I58" s="116"/>
      <c r="J58" s="116"/>
      <c r="K58" s="178"/>
    </row>
    <row r="59" spans="1:12">
      <c r="A59" s="116"/>
      <c r="B59" s="116"/>
      <c r="C59" s="116"/>
      <c r="D59" s="116"/>
      <c r="E59" s="116"/>
      <c r="F59" s="116"/>
      <c r="G59" s="116"/>
      <c r="H59" s="116"/>
      <c r="I59" s="116"/>
      <c r="J59" s="116"/>
      <c r="K59" s="116"/>
    </row>
    <row r="60" spans="1:12">
      <c r="A60" s="116"/>
      <c r="B60" s="116"/>
      <c r="C60" s="116"/>
      <c r="D60" s="116"/>
      <c r="E60" s="116"/>
      <c r="F60" s="116"/>
      <c r="G60" s="116"/>
      <c r="H60" s="116"/>
      <c r="I60" s="116"/>
      <c r="J60" s="116"/>
      <c r="K60" s="116"/>
    </row>
    <row r="61" spans="1:12">
      <c r="A61" s="116"/>
      <c r="B61" s="116"/>
      <c r="C61" s="116"/>
      <c r="D61" s="116"/>
      <c r="E61" s="116"/>
      <c r="F61" s="116"/>
      <c r="G61" s="116"/>
      <c r="H61" s="116"/>
      <c r="I61" s="116"/>
      <c r="J61" s="116"/>
      <c r="K61" s="116"/>
    </row>
    <row r="62" spans="1:12">
      <c r="A62" s="116"/>
      <c r="B62" s="116"/>
      <c r="C62" s="116"/>
      <c r="D62" s="116"/>
      <c r="E62" s="116"/>
      <c r="F62" s="116"/>
      <c r="G62" s="116"/>
      <c r="H62" s="116"/>
      <c r="I62" s="116"/>
      <c r="J62" s="116"/>
      <c r="K62" s="116"/>
    </row>
    <row r="63" spans="1:12">
      <c r="A63" s="116"/>
      <c r="B63" s="116"/>
      <c r="C63" s="116"/>
      <c r="D63" s="116"/>
      <c r="E63" s="116"/>
      <c r="F63" s="116"/>
      <c r="G63" s="116"/>
      <c r="H63" s="116"/>
      <c r="I63" s="116"/>
      <c r="J63" s="116"/>
      <c r="K63" s="116"/>
    </row>
    <row r="64" spans="1:12">
      <c r="A64" s="116"/>
      <c r="B64" s="116"/>
      <c r="C64" s="116"/>
      <c r="D64" s="116"/>
      <c r="E64" s="116"/>
      <c r="F64" s="116"/>
      <c r="G64" s="116"/>
      <c r="H64" s="116"/>
      <c r="I64" s="116"/>
      <c r="J64" s="116"/>
      <c r="K64" s="116"/>
    </row>
    <row r="65" spans="1:11">
      <c r="A65" s="116"/>
      <c r="B65" s="116"/>
      <c r="C65" s="116"/>
      <c r="D65" s="116"/>
      <c r="E65" s="116"/>
      <c r="F65" s="116"/>
      <c r="G65" s="116"/>
      <c r="H65" s="116"/>
      <c r="I65" s="116"/>
      <c r="J65" s="116"/>
      <c r="K65" s="116"/>
    </row>
    <row r="66" spans="1:11">
      <c r="A66" s="116"/>
      <c r="B66" s="116"/>
      <c r="C66" s="116"/>
      <c r="D66" s="116"/>
      <c r="E66" s="116"/>
      <c r="F66" s="116"/>
      <c r="G66" s="116"/>
      <c r="H66" s="116"/>
      <c r="I66" s="116"/>
      <c r="J66" s="116"/>
      <c r="K66" s="116"/>
    </row>
    <row r="67" spans="1:11">
      <c r="A67" s="116"/>
      <c r="B67" s="116"/>
      <c r="C67" s="116"/>
      <c r="D67" s="116"/>
      <c r="E67" s="116"/>
      <c r="F67" s="116"/>
      <c r="G67" s="116"/>
      <c r="H67" s="116"/>
      <c r="I67" s="116"/>
      <c r="J67" s="116"/>
      <c r="K67" s="116"/>
    </row>
    <row r="68" spans="1:11">
      <c r="A68" s="116"/>
      <c r="B68" s="116"/>
      <c r="C68" s="116"/>
      <c r="D68" s="116"/>
      <c r="E68" s="116"/>
      <c r="F68" s="116"/>
      <c r="G68" s="116"/>
      <c r="H68" s="116"/>
      <c r="I68" s="116"/>
      <c r="J68" s="116"/>
      <c r="K68" s="116"/>
    </row>
    <row r="69" spans="1:11">
      <c r="A69" s="116"/>
      <c r="B69" s="116"/>
      <c r="C69" s="116"/>
      <c r="D69" s="116"/>
      <c r="E69" s="116"/>
      <c r="F69" s="116"/>
      <c r="G69" s="116"/>
      <c r="H69" s="116"/>
      <c r="I69" s="116"/>
      <c r="J69" s="116"/>
      <c r="K69" s="116"/>
    </row>
    <row r="70" spans="1:11">
      <c r="A70" s="116"/>
      <c r="B70" s="116"/>
      <c r="C70" s="116"/>
      <c r="D70" s="116"/>
      <c r="E70" s="116"/>
      <c r="F70" s="116"/>
      <c r="G70" s="116"/>
      <c r="H70" s="116"/>
      <c r="I70" s="116"/>
      <c r="J70" s="116"/>
      <c r="K70" s="116"/>
    </row>
    <row r="71" spans="1:11">
      <c r="A71" s="116"/>
      <c r="B71" s="116"/>
      <c r="C71" s="116"/>
      <c r="D71" s="116"/>
      <c r="E71" s="116"/>
      <c r="F71" s="116"/>
      <c r="G71" s="116"/>
      <c r="H71" s="116"/>
      <c r="I71" s="116"/>
      <c r="J71" s="116"/>
      <c r="K71" s="116"/>
    </row>
    <row r="72" spans="1:11">
      <c r="A72" s="116"/>
      <c r="B72" s="116"/>
      <c r="C72" s="116"/>
      <c r="D72" s="116"/>
      <c r="E72" s="116"/>
      <c r="F72" s="116"/>
      <c r="G72" s="116"/>
      <c r="H72" s="116"/>
      <c r="I72" s="116"/>
      <c r="J72" s="116"/>
      <c r="K72" s="116"/>
    </row>
    <row r="73" spans="1:11">
      <c r="A73" s="116"/>
      <c r="B73" s="116"/>
      <c r="C73" s="116"/>
      <c r="D73" s="116"/>
      <c r="E73" s="116"/>
      <c r="F73" s="116"/>
      <c r="G73" s="116"/>
      <c r="H73" s="116"/>
      <c r="I73" s="116"/>
      <c r="J73" s="116"/>
      <c r="K73" s="116"/>
    </row>
    <row r="74" spans="1:11">
      <c r="A74" s="116"/>
      <c r="B74" s="116"/>
      <c r="C74" s="116"/>
      <c r="D74" s="116"/>
      <c r="E74" s="116"/>
      <c r="F74" s="116"/>
      <c r="G74" s="116"/>
      <c r="H74" s="116"/>
      <c r="I74" s="116"/>
      <c r="J74" s="116"/>
      <c r="K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83"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E58"/>
  <sheetViews>
    <sheetView showGridLines="0" view="pageBreakPreview" zoomScaleNormal="100" zoomScaleSheetLayoutView="100" workbookViewId="0">
      <pane xSplit="2" ySplit="3" topLeftCell="C36" activePane="bottomRight" state="frozen"/>
      <selection activeCell="AO85" sqref="AO85"/>
      <selection pane="topRight" activeCell="AO85" sqref="AO85"/>
      <selection pane="bottomLeft" activeCell="AO85" sqref="AO85"/>
      <selection pane="bottomRight" activeCell="L57" sqref="L57"/>
    </sheetView>
  </sheetViews>
  <sheetFormatPr defaultColWidth="9.1796875" defaultRowHeight="10" outlineLevelCol="1"/>
  <cols>
    <col min="1" max="1" width="37.453125" style="1" customWidth="1"/>
    <col min="2" max="2" width="0.81640625" style="1" customWidth="1"/>
    <col min="3" max="4" width="8.7265625" style="1" customWidth="1" outlineLevel="1"/>
    <col min="5" max="7" width="9.26953125" style="1" customWidth="1" outlineLevel="1"/>
    <col min="8" max="12" width="9.26953125" style="1" customWidth="1"/>
    <col min="13" max="14" width="7.7265625" style="1" customWidth="1"/>
    <col min="15" max="15" width="8.1796875" style="1" customWidth="1"/>
    <col min="16" max="16" width="0.81640625" style="1" customWidth="1"/>
    <col min="17" max="20" width="7.7265625" style="1" customWidth="1"/>
    <col min="21" max="21" width="8.1796875" style="1" customWidth="1"/>
    <col min="22" max="22" width="0.81640625" style="1" customWidth="1"/>
    <col min="23" max="27" width="9.1796875" style="1"/>
    <col min="28" max="28" width="0.81640625" style="1" customWidth="1"/>
    <col min="29" max="16384" width="9.1796875" style="1"/>
  </cols>
  <sheetData>
    <row r="1" spans="1:28" s="3" customFormat="1" ht="31">
      <c r="A1" s="33" t="s">
        <v>171</v>
      </c>
      <c r="B1" s="7"/>
      <c r="C1" s="7"/>
      <c r="D1" s="7"/>
      <c r="E1" s="7"/>
      <c r="F1" s="7"/>
      <c r="G1" s="7"/>
      <c r="H1" s="9"/>
      <c r="K1" s="9"/>
      <c r="L1" s="9"/>
      <c r="O1" s="9"/>
      <c r="P1" s="7"/>
      <c r="U1" s="9"/>
      <c r="V1" s="7"/>
      <c r="AB1" s="7"/>
    </row>
    <row r="2" spans="1:28" s="5" customFormat="1" ht="2.15" customHeight="1">
      <c r="A2" s="4"/>
      <c r="D2" s="4"/>
      <c r="E2" s="4"/>
      <c r="F2" s="4"/>
      <c r="G2" s="4"/>
      <c r="H2" s="4"/>
      <c r="K2" s="4"/>
      <c r="L2" s="4"/>
      <c r="O2" s="4"/>
      <c r="U2" s="4"/>
    </row>
    <row r="3" spans="1:28" ht="10.5">
      <c r="A3" s="9" t="s">
        <v>6</v>
      </c>
      <c r="B3" s="3"/>
      <c r="C3" s="3"/>
    </row>
    <row r="4" spans="1:28" ht="11.5" customHeight="1">
      <c r="B4" s="2"/>
      <c r="C4" s="2"/>
    </row>
    <row r="5" spans="1:28" ht="12" customHeight="1">
      <c r="A5" s="42" t="s">
        <v>42</v>
      </c>
      <c r="B5" s="42"/>
      <c r="C5" s="40">
        <v>2010</v>
      </c>
      <c r="D5" s="40">
        <v>2011</v>
      </c>
      <c r="E5" s="40">
        <v>2012</v>
      </c>
      <c r="F5" s="40">
        <v>2013</v>
      </c>
      <c r="G5" s="150">
        <v>2014</v>
      </c>
      <c r="H5" s="150">
        <v>2015</v>
      </c>
      <c r="I5" s="150">
        <v>2016</v>
      </c>
      <c r="J5" s="150">
        <v>2017</v>
      </c>
      <c r="K5" s="150">
        <v>2018</v>
      </c>
      <c r="L5" s="150" t="s">
        <v>159</v>
      </c>
    </row>
    <row r="6" spans="1:28" ht="11.5" customHeight="1">
      <c r="A6" s="17"/>
      <c r="B6" s="2"/>
      <c r="C6" s="18"/>
      <c r="D6" s="32"/>
      <c r="E6" s="32"/>
      <c r="F6" s="32"/>
      <c r="G6" s="32"/>
      <c r="H6" s="32"/>
      <c r="I6" s="32"/>
      <c r="J6" s="32"/>
      <c r="K6" s="32"/>
      <c r="L6" s="32"/>
      <c r="M6" s="204"/>
    </row>
    <row r="7" spans="1:28" ht="11.5" customHeight="1">
      <c r="A7" s="17" t="s">
        <v>33</v>
      </c>
      <c r="B7" s="2"/>
      <c r="C7" s="19">
        <v>8772</v>
      </c>
      <c r="D7" s="19">
        <v>8683</v>
      </c>
      <c r="E7" s="19">
        <v>8723</v>
      </c>
      <c r="F7" s="19">
        <v>8982</v>
      </c>
      <c r="G7" s="133">
        <v>8928</v>
      </c>
      <c r="H7" s="133">
        <v>8996</v>
      </c>
      <c r="I7" s="179">
        <v>17247</v>
      </c>
      <c r="J7" s="179">
        <v>16573</v>
      </c>
      <c r="K7" s="179">
        <v>16742</v>
      </c>
      <c r="L7" s="101">
        <v>52211</v>
      </c>
      <c r="M7" s="12"/>
    </row>
    <row r="8" spans="1:28" ht="11.5" customHeight="1">
      <c r="A8" s="17" t="s">
        <v>165</v>
      </c>
      <c r="B8" s="2"/>
      <c r="C8" s="19"/>
      <c r="D8" s="19"/>
      <c r="E8" s="19"/>
      <c r="F8" s="19"/>
      <c r="G8" s="133"/>
      <c r="H8" s="133"/>
      <c r="I8" s="179"/>
      <c r="J8" s="179"/>
      <c r="K8" s="179">
        <v>193</v>
      </c>
      <c r="L8" s="101">
        <v>11679</v>
      </c>
      <c r="M8" s="12"/>
    </row>
    <row r="9" spans="1:28" ht="11.5" customHeight="1">
      <c r="A9" s="17" t="s">
        <v>34</v>
      </c>
      <c r="B9" s="2"/>
      <c r="C9" s="19">
        <v>4782</v>
      </c>
      <c r="D9" s="19">
        <v>4503</v>
      </c>
      <c r="E9" s="19">
        <v>4261</v>
      </c>
      <c r="F9" s="19">
        <v>3883</v>
      </c>
      <c r="G9" s="133">
        <v>3927</v>
      </c>
      <c r="H9" s="133">
        <v>3568</v>
      </c>
      <c r="I9" s="179">
        <v>3334</v>
      </c>
      <c r="J9" s="179">
        <v>2431</v>
      </c>
      <c r="K9" s="179">
        <v>2297</v>
      </c>
      <c r="L9" s="101">
        <v>3088</v>
      </c>
    </row>
    <row r="10" spans="1:28">
      <c r="A10" s="20" t="s">
        <v>1</v>
      </c>
      <c r="B10" s="2"/>
      <c r="C10" s="19">
        <v>140</v>
      </c>
      <c r="D10" s="19">
        <v>170</v>
      </c>
      <c r="E10" s="19">
        <v>153</v>
      </c>
      <c r="F10" s="19">
        <v>147</v>
      </c>
      <c r="G10" s="133">
        <v>297</v>
      </c>
      <c r="H10" s="133">
        <v>119</v>
      </c>
      <c r="I10" s="179">
        <v>317</v>
      </c>
      <c r="J10" s="179">
        <v>257</v>
      </c>
      <c r="K10" s="179">
        <v>291</v>
      </c>
      <c r="L10" s="101">
        <v>496</v>
      </c>
    </row>
    <row r="11" spans="1:28" ht="11.5" customHeight="1">
      <c r="A11" s="20" t="s">
        <v>35</v>
      </c>
      <c r="B11" s="2"/>
      <c r="C11" s="21">
        <v>449</v>
      </c>
      <c r="D11" s="21">
        <v>430</v>
      </c>
      <c r="E11" s="21">
        <v>409</v>
      </c>
      <c r="F11" s="21">
        <v>430</v>
      </c>
      <c r="G11" s="134">
        <v>488</v>
      </c>
      <c r="H11" s="134">
        <v>515</v>
      </c>
      <c r="I11" s="24">
        <v>1031</v>
      </c>
      <c r="J11" s="24">
        <v>965</v>
      </c>
      <c r="K11" s="24">
        <v>851</v>
      </c>
      <c r="L11" s="102">
        <v>1791</v>
      </c>
    </row>
    <row r="12" spans="1:28" ht="10.5">
      <c r="A12" s="22" t="s">
        <v>36</v>
      </c>
      <c r="B12" s="2"/>
      <c r="C12" s="23">
        <v>14143</v>
      </c>
      <c r="D12" s="23">
        <v>13786</v>
      </c>
      <c r="E12" s="23">
        <v>13546</v>
      </c>
      <c r="F12" s="23">
        <v>13442</v>
      </c>
      <c r="G12" s="135">
        <v>13640</v>
      </c>
      <c r="H12" s="135">
        <v>13198</v>
      </c>
      <c r="I12" s="180">
        <v>21929</v>
      </c>
      <c r="J12" s="180">
        <v>20226</v>
      </c>
      <c r="K12" s="180">
        <v>20374</v>
      </c>
      <c r="L12" s="103">
        <f>SUM(L7:L11)</f>
        <v>69265</v>
      </c>
    </row>
    <row r="13" spans="1:28" ht="12" customHeight="1">
      <c r="A13" s="17"/>
      <c r="B13" s="2"/>
      <c r="G13" s="136"/>
      <c r="H13" s="136"/>
      <c r="I13" s="12"/>
      <c r="J13" s="12"/>
      <c r="K13" s="12"/>
      <c r="L13" s="104"/>
    </row>
    <row r="14" spans="1:28">
      <c r="A14" s="17" t="s">
        <v>39</v>
      </c>
      <c r="C14" s="19">
        <v>7155</v>
      </c>
      <c r="D14" s="19">
        <v>7112</v>
      </c>
      <c r="E14" s="19">
        <v>7238</v>
      </c>
      <c r="F14" s="19">
        <v>7469</v>
      </c>
      <c r="G14" s="133">
        <v>7854.4</v>
      </c>
      <c r="H14" s="133">
        <v>7799</v>
      </c>
      <c r="I14" s="179">
        <v>12338</v>
      </c>
      <c r="J14" s="179">
        <v>12557</v>
      </c>
      <c r="K14" s="179">
        <v>13252</v>
      </c>
      <c r="L14" s="101">
        <v>20181</v>
      </c>
    </row>
    <row r="15" spans="1:28">
      <c r="A15" s="17" t="s">
        <v>167</v>
      </c>
      <c r="B15" s="6"/>
      <c r="C15" s="19">
        <v>541</v>
      </c>
      <c r="D15" s="19">
        <v>604</v>
      </c>
      <c r="E15" s="19">
        <v>629</v>
      </c>
      <c r="F15" s="19">
        <v>676</v>
      </c>
      <c r="G15" s="133">
        <v>744</v>
      </c>
      <c r="H15" s="133">
        <v>588</v>
      </c>
      <c r="I15" s="179">
        <v>2026</v>
      </c>
      <c r="J15" s="179">
        <v>1762</v>
      </c>
      <c r="K15" s="179">
        <v>1554</v>
      </c>
      <c r="L15" s="101">
        <v>2955</v>
      </c>
    </row>
    <row r="16" spans="1:28">
      <c r="A16" s="17" t="s">
        <v>166</v>
      </c>
      <c r="B16" s="6"/>
      <c r="C16" s="19"/>
      <c r="D16" s="19"/>
      <c r="E16" s="19"/>
      <c r="F16" s="19"/>
      <c r="G16" s="133"/>
      <c r="H16" s="133"/>
      <c r="I16" s="179"/>
      <c r="J16" s="179"/>
      <c r="K16" s="179">
        <v>718</v>
      </c>
      <c r="L16" s="101">
        <v>1597</v>
      </c>
    </row>
    <row r="17" spans="1:31">
      <c r="A17" s="20" t="s">
        <v>1</v>
      </c>
      <c r="C17" s="19">
        <v>709</v>
      </c>
      <c r="D17" s="19">
        <v>849</v>
      </c>
      <c r="E17" s="19">
        <v>791</v>
      </c>
      <c r="F17" s="19">
        <v>794</v>
      </c>
      <c r="G17" s="133">
        <v>985</v>
      </c>
      <c r="H17" s="133">
        <v>1232</v>
      </c>
      <c r="I17" s="179">
        <v>1850</v>
      </c>
      <c r="J17" s="179">
        <v>1778</v>
      </c>
      <c r="K17" s="179">
        <v>1662</v>
      </c>
      <c r="L17" s="101">
        <v>2407</v>
      </c>
    </row>
    <row r="18" spans="1:31">
      <c r="A18" s="20" t="s">
        <v>38</v>
      </c>
      <c r="C18" s="24">
        <v>363</v>
      </c>
      <c r="D18" s="24">
        <v>367</v>
      </c>
      <c r="E18" s="24">
        <v>552</v>
      </c>
      <c r="F18" s="24">
        <v>707</v>
      </c>
      <c r="G18" s="134">
        <v>432</v>
      </c>
      <c r="H18" s="134">
        <v>4908</v>
      </c>
      <c r="I18" s="24">
        <v>1714</v>
      </c>
      <c r="J18" s="24">
        <v>1348</v>
      </c>
      <c r="K18" s="24">
        <v>1158</v>
      </c>
      <c r="L18" s="102">
        <v>2981</v>
      </c>
    </row>
    <row r="19" spans="1:31">
      <c r="A19" s="20" t="s">
        <v>37</v>
      </c>
      <c r="C19" s="24">
        <v>174</v>
      </c>
      <c r="D19" s="24">
        <v>16</v>
      </c>
      <c r="E19" s="24">
        <v>38</v>
      </c>
      <c r="F19" s="24">
        <v>12</v>
      </c>
      <c r="G19" s="134">
        <v>25</v>
      </c>
      <c r="H19" s="134">
        <v>0</v>
      </c>
      <c r="I19" s="24">
        <v>510</v>
      </c>
      <c r="J19" s="24">
        <v>717</v>
      </c>
      <c r="K19" s="24">
        <v>94</v>
      </c>
      <c r="L19" s="102">
        <v>41</v>
      </c>
    </row>
    <row r="20" spans="1:31" ht="10.5">
      <c r="A20" s="22" t="s">
        <v>40</v>
      </c>
      <c r="C20" s="23">
        <v>8942</v>
      </c>
      <c r="D20" s="23">
        <v>8948</v>
      </c>
      <c r="E20" s="23">
        <v>9248</v>
      </c>
      <c r="F20" s="23">
        <v>9658</v>
      </c>
      <c r="G20" s="135">
        <v>10040.4</v>
      </c>
      <c r="H20" s="135">
        <v>14527</v>
      </c>
      <c r="I20" s="180">
        <v>18438</v>
      </c>
      <c r="J20" s="180">
        <v>18162</v>
      </c>
      <c r="K20" s="180">
        <v>18438</v>
      </c>
      <c r="L20" s="103">
        <v>30162</v>
      </c>
    </row>
    <row r="21" spans="1:31">
      <c r="A21" s="20"/>
      <c r="G21" s="136"/>
      <c r="H21" s="136"/>
      <c r="I21" s="12"/>
      <c r="J21" s="12"/>
      <c r="K21" s="12"/>
      <c r="L21" s="104"/>
    </row>
    <row r="22" spans="1:31" ht="11" thickBot="1">
      <c r="A22" s="25" t="s">
        <v>41</v>
      </c>
      <c r="C22" s="26">
        <v>23085</v>
      </c>
      <c r="D22" s="26">
        <v>22734</v>
      </c>
      <c r="E22" s="26">
        <v>22794</v>
      </c>
      <c r="F22" s="26">
        <v>23100</v>
      </c>
      <c r="G22" s="137">
        <v>23680.400000000001</v>
      </c>
      <c r="H22" s="137">
        <v>27725</v>
      </c>
      <c r="I22" s="181">
        <v>40367</v>
      </c>
      <c r="J22" s="181">
        <v>38388</v>
      </c>
      <c r="K22" s="181">
        <v>38812</v>
      </c>
      <c r="L22" s="105">
        <f>+L20+L12</f>
        <v>99427</v>
      </c>
    </row>
    <row r="23" spans="1:31">
      <c r="I23" s="12"/>
      <c r="J23" s="12"/>
      <c r="K23" s="12"/>
    </row>
    <row r="24" spans="1:31">
      <c r="I24" s="12"/>
      <c r="J24" s="12"/>
      <c r="K24" s="12"/>
    </row>
    <row r="25" spans="1:31">
      <c r="I25" s="12"/>
      <c r="J25" s="12"/>
      <c r="K25" s="12"/>
    </row>
    <row r="26" spans="1:31" ht="10.5">
      <c r="A26" s="42" t="s">
        <v>43</v>
      </c>
      <c r="B26" s="42"/>
      <c r="C26" s="40">
        <v>2010</v>
      </c>
      <c r="D26" s="40">
        <v>2011</v>
      </c>
      <c r="E26" s="40">
        <v>2012</v>
      </c>
      <c r="F26" s="40">
        <v>2013</v>
      </c>
      <c r="G26" s="150">
        <v>2014</v>
      </c>
      <c r="H26" s="150">
        <v>2015</v>
      </c>
      <c r="I26" s="150">
        <v>2016</v>
      </c>
      <c r="J26" s="150">
        <v>2017</v>
      </c>
      <c r="K26" s="150">
        <v>2018</v>
      </c>
      <c r="L26" s="150" t="s">
        <v>159</v>
      </c>
      <c r="AE26" s="2"/>
    </row>
    <row r="27" spans="1:31">
      <c r="A27" s="17"/>
      <c r="C27" s="18"/>
      <c r="D27" s="17"/>
      <c r="E27" s="17"/>
      <c r="F27" s="17"/>
      <c r="G27" s="17"/>
      <c r="H27" s="17"/>
      <c r="I27" s="182"/>
      <c r="J27" s="182"/>
      <c r="K27" s="182"/>
      <c r="L27" s="17"/>
    </row>
    <row r="28" spans="1:31">
      <c r="A28" s="17" t="s">
        <v>2</v>
      </c>
      <c r="C28" s="19">
        <v>209</v>
      </c>
      <c r="D28" s="19">
        <v>190</v>
      </c>
      <c r="E28" s="19">
        <v>188</v>
      </c>
      <c r="F28" s="19">
        <v>180</v>
      </c>
      <c r="G28" s="133">
        <v>177</v>
      </c>
      <c r="H28" s="133">
        <v>192</v>
      </c>
      <c r="I28" s="179">
        <v>190</v>
      </c>
      <c r="J28" s="179">
        <v>190</v>
      </c>
      <c r="K28" s="179">
        <v>188</v>
      </c>
      <c r="L28" s="101">
        <v>242</v>
      </c>
    </row>
    <row r="29" spans="1:31">
      <c r="A29" s="16" t="s">
        <v>44</v>
      </c>
      <c r="C29" s="27">
        <v>6340</v>
      </c>
      <c r="D29" s="27">
        <v>5089</v>
      </c>
      <c r="E29" s="27">
        <v>5160</v>
      </c>
      <c r="F29" s="27">
        <v>6038</v>
      </c>
      <c r="G29" s="138">
        <v>5875</v>
      </c>
      <c r="H29" s="138">
        <v>11617</v>
      </c>
      <c r="I29" s="183">
        <v>13226</v>
      </c>
      <c r="J29" s="183">
        <v>14645</v>
      </c>
      <c r="K29" s="183">
        <v>14373</v>
      </c>
      <c r="L29" s="106">
        <v>50600</v>
      </c>
    </row>
    <row r="30" spans="1:31" ht="10.5">
      <c r="A30" s="22" t="s">
        <v>45</v>
      </c>
      <c r="C30" s="23">
        <v>6549</v>
      </c>
      <c r="D30" s="23">
        <v>5279</v>
      </c>
      <c r="E30" s="23">
        <v>5348</v>
      </c>
      <c r="F30" s="23">
        <v>6218</v>
      </c>
      <c r="G30" s="135">
        <v>6052</v>
      </c>
      <c r="H30" s="135">
        <v>11809</v>
      </c>
      <c r="I30" s="180">
        <v>13416</v>
      </c>
      <c r="J30" s="180">
        <v>14835</v>
      </c>
      <c r="K30" s="180">
        <v>14561</v>
      </c>
      <c r="L30" s="103">
        <v>50842</v>
      </c>
    </row>
    <row r="31" spans="1:31">
      <c r="A31" s="20" t="s">
        <v>46</v>
      </c>
      <c r="C31" s="21">
        <v>36</v>
      </c>
      <c r="D31" s="21">
        <v>30</v>
      </c>
      <c r="E31" s="21">
        <v>37</v>
      </c>
      <c r="F31" s="21">
        <v>30</v>
      </c>
      <c r="G31" s="134">
        <v>29</v>
      </c>
      <c r="H31" s="134">
        <v>32</v>
      </c>
      <c r="I31" s="24">
        <v>-38</v>
      </c>
      <c r="J31" s="24">
        <v>-26</v>
      </c>
      <c r="K31" s="24">
        <v>-29</v>
      </c>
      <c r="L31" s="190">
        <v>-190</v>
      </c>
    </row>
    <row r="32" spans="1:31" ht="10.5">
      <c r="A32" s="22" t="s">
        <v>47</v>
      </c>
      <c r="C32" s="23">
        <v>6585</v>
      </c>
      <c r="D32" s="23">
        <v>5309</v>
      </c>
      <c r="E32" s="23">
        <v>5385</v>
      </c>
      <c r="F32" s="23">
        <v>6248</v>
      </c>
      <c r="G32" s="135">
        <v>6081</v>
      </c>
      <c r="H32" s="135">
        <v>11841</v>
      </c>
      <c r="I32" s="180">
        <v>13378</v>
      </c>
      <c r="J32" s="180">
        <v>14809</v>
      </c>
      <c r="K32" s="180">
        <v>14532</v>
      </c>
      <c r="L32" s="103">
        <v>50652</v>
      </c>
    </row>
    <row r="33" spans="1:18">
      <c r="A33" s="17"/>
      <c r="G33" s="136"/>
      <c r="H33" s="136"/>
      <c r="I33" s="12"/>
      <c r="J33" s="12"/>
      <c r="K33" s="12"/>
      <c r="L33" s="104"/>
    </row>
    <row r="34" spans="1:18" ht="10.5">
      <c r="A34" s="17" t="s">
        <v>3</v>
      </c>
      <c r="C34" s="19">
        <v>576</v>
      </c>
      <c r="D34" s="19">
        <v>527</v>
      </c>
      <c r="E34" s="19">
        <v>411</v>
      </c>
      <c r="F34" s="19">
        <v>411</v>
      </c>
      <c r="G34" s="133">
        <v>366</v>
      </c>
      <c r="H34" s="133">
        <v>321</v>
      </c>
      <c r="I34" s="179">
        <v>287</v>
      </c>
      <c r="J34" s="179">
        <v>82</v>
      </c>
      <c r="K34" s="179">
        <v>188</v>
      </c>
      <c r="L34" s="101">
        <v>348</v>
      </c>
      <c r="Q34" s="152"/>
      <c r="R34" s="152"/>
    </row>
    <row r="35" spans="1:18">
      <c r="A35" s="17" t="s">
        <v>48</v>
      </c>
      <c r="C35" s="19">
        <v>871</v>
      </c>
      <c r="D35" s="19">
        <v>975</v>
      </c>
      <c r="E35" s="19">
        <v>1078</v>
      </c>
      <c r="F35" s="19">
        <v>1034</v>
      </c>
      <c r="G35" s="133">
        <v>1311</v>
      </c>
      <c r="H35" s="133">
        <v>1226</v>
      </c>
      <c r="I35" s="179">
        <v>1488</v>
      </c>
      <c r="J35" s="179">
        <v>1124</v>
      </c>
      <c r="K35" s="179">
        <v>915</v>
      </c>
      <c r="L35" s="189">
        <v>1845</v>
      </c>
      <c r="Q35" s="2"/>
      <c r="R35" s="2"/>
    </row>
    <row r="36" spans="1:18">
      <c r="A36" s="17" t="s">
        <v>51</v>
      </c>
      <c r="C36" s="19">
        <v>309</v>
      </c>
      <c r="D36" s="19">
        <v>391</v>
      </c>
      <c r="E36" s="19">
        <v>418</v>
      </c>
      <c r="F36" s="19">
        <v>361</v>
      </c>
      <c r="G36" s="133">
        <v>328</v>
      </c>
      <c r="H36" s="133">
        <v>360</v>
      </c>
      <c r="I36" s="179">
        <v>736</v>
      </c>
      <c r="J36" s="179">
        <v>706</v>
      </c>
      <c r="K36" s="179">
        <v>627</v>
      </c>
      <c r="L36" s="189">
        <v>1246</v>
      </c>
      <c r="Q36" s="2"/>
      <c r="R36" s="2"/>
    </row>
    <row r="37" spans="1:18">
      <c r="A37" s="17" t="s">
        <v>168</v>
      </c>
      <c r="C37" s="19"/>
      <c r="D37" s="19"/>
      <c r="E37" s="19"/>
      <c r="F37" s="19"/>
      <c r="G37" s="133"/>
      <c r="H37" s="133"/>
      <c r="I37" s="179"/>
      <c r="J37" s="179"/>
      <c r="K37" s="179">
        <v>132</v>
      </c>
      <c r="L37" s="189">
        <v>9198</v>
      </c>
      <c r="Q37" s="2"/>
      <c r="R37" s="2"/>
    </row>
    <row r="38" spans="1:18">
      <c r="A38" s="17" t="s">
        <v>49</v>
      </c>
      <c r="C38" s="19">
        <v>5642</v>
      </c>
      <c r="D38" s="19">
        <v>6091</v>
      </c>
      <c r="E38" s="19">
        <v>6190</v>
      </c>
      <c r="F38" s="19">
        <v>6066</v>
      </c>
      <c r="G38" s="133">
        <v>5702</v>
      </c>
      <c r="H38" s="133">
        <v>4309</v>
      </c>
      <c r="I38" s="179">
        <v>8725</v>
      </c>
      <c r="J38" s="179">
        <v>6491</v>
      </c>
      <c r="K38" s="179">
        <v>6461</v>
      </c>
      <c r="L38" s="189">
        <v>7002</v>
      </c>
    </row>
    <row r="39" spans="1:18" ht="10.5">
      <c r="A39" s="22" t="s">
        <v>50</v>
      </c>
      <c r="C39" s="23">
        <v>7398</v>
      </c>
      <c r="D39" s="23">
        <v>7984</v>
      </c>
      <c r="E39" s="23">
        <v>8097</v>
      </c>
      <c r="F39" s="23">
        <v>7872</v>
      </c>
      <c r="G39" s="135">
        <v>7707</v>
      </c>
      <c r="H39" s="135">
        <v>6216</v>
      </c>
      <c r="I39" s="180">
        <v>11236</v>
      </c>
      <c r="J39" s="180">
        <v>8403</v>
      </c>
      <c r="K39" s="180">
        <v>8323</v>
      </c>
      <c r="L39" s="199">
        <f>SUM(L34:L38)</f>
        <v>19639</v>
      </c>
    </row>
    <row r="40" spans="1:18">
      <c r="A40" s="17"/>
      <c r="G40" s="136"/>
      <c r="H40" s="136"/>
      <c r="I40" s="12"/>
      <c r="J40" s="12"/>
      <c r="K40" s="12"/>
      <c r="L40" s="104"/>
    </row>
    <row r="41" spans="1:18">
      <c r="A41" s="17" t="s">
        <v>51</v>
      </c>
      <c r="C41" s="19">
        <v>332</v>
      </c>
      <c r="D41" s="19">
        <v>215</v>
      </c>
      <c r="E41" s="19">
        <v>275</v>
      </c>
      <c r="F41" s="19">
        <v>242</v>
      </c>
      <c r="G41" s="133">
        <v>474</v>
      </c>
      <c r="H41" s="133">
        <v>270</v>
      </c>
      <c r="I41" s="179">
        <v>462</v>
      </c>
      <c r="J41" s="179">
        <v>383</v>
      </c>
      <c r="K41" s="179">
        <v>412</v>
      </c>
      <c r="L41" s="189">
        <v>936</v>
      </c>
    </row>
    <row r="42" spans="1:18">
      <c r="A42" s="17" t="s">
        <v>168</v>
      </c>
      <c r="C42" s="19"/>
      <c r="D42" s="19"/>
      <c r="E42" s="19"/>
      <c r="F42" s="19"/>
      <c r="G42" s="133"/>
      <c r="H42" s="133"/>
      <c r="I42" s="179"/>
      <c r="J42" s="179"/>
      <c r="K42" s="179">
        <v>60</v>
      </c>
      <c r="L42" s="189">
        <v>3291</v>
      </c>
    </row>
    <row r="43" spans="1:18">
      <c r="A43" s="17" t="s">
        <v>49</v>
      </c>
      <c r="C43" s="19">
        <v>593</v>
      </c>
      <c r="D43" s="19">
        <v>861</v>
      </c>
      <c r="E43" s="19">
        <v>923</v>
      </c>
      <c r="F43" s="19">
        <v>590</v>
      </c>
      <c r="G43" s="133">
        <v>589</v>
      </c>
      <c r="H43" s="133">
        <v>313</v>
      </c>
      <c r="I43" s="179">
        <v>1358</v>
      </c>
      <c r="J43" s="179">
        <v>495</v>
      </c>
      <c r="K43" s="179">
        <v>485</v>
      </c>
      <c r="L43" s="189">
        <v>806</v>
      </c>
    </row>
    <row r="44" spans="1:18">
      <c r="A44" s="17" t="s">
        <v>52</v>
      </c>
      <c r="C44" s="19">
        <v>4195</v>
      </c>
      <c r="D44" s="19">
        <v>4350</v>
      </c>
      <c r="E44" s="19">
        <v>4385</v>
      </c>
      <c r="F44" s="19">
        <v>4537</v>
      </c>
      <c r="G44" s="133">
        <v>4782</v>
      </c>
      <c r="H44" s="133">
        <v>4997</v>
      </c>
      <c r="I44" s="179">
        <v>7010</v>
      </c>
      <c r="J44" s="179">
        <v>7477</v>
      </c>
      <c r="K44" s="179">
        <v>7646</v>
      </c>
      <c r="L44" s="189">
        <v>10078</v>
      </c>
    </row>
    <row r="45" spans="1:18">
      <c r="A45" s="17" t="s">
        <v>169</v>
      </c>
      <c r="C45" s="19">
        <v>1418</v>
      </c>
      <c r="D45" s="19">
        <v>1283</v>
      </c>
      <c r="E45" s="19">
        <v>1284</v>
      </c>
      <c r="F45" s="19">
        <v>1252</v>
      </c>
      <c r="G45" s="133">
        <v>1377</v>
      </c>
      <c r="H45" s="133">
        <v>1451</v>
      </c>
      <c r="I45" s="179">
        <v>2435</v>
      </c>
      <c r="J45" s="179">
        <v>2539</v>
      </c>
      <c r="K45" s="179">
        <v>2813</v>
      </c>
      <c r="L45" s="189">
        <v>6034</v>
      </c>
    </row>
    <row r="46" spans="1:18">
      <c r="A46" s="17" t="s">
        <v>53</v>
      </c>
      <c r="C46" s="21">
        <v>2220</v>
      </c>
      <c r="D46" s="21">
        <v>2305</v>
      </c>
      <c r="E46" s="21">
        <v>2248</v>
      </c>
      <c r="F46" s="21">
        <v>2115</v>
      </c>
      <c r="G46" s="134">
        <v>2458</v>
      </c>
      <c r="H46" s="134">
        <v>2347</v>
      </c>
      <c r="I46" s="24">
        <v>3879</v>
      </c>
      <c r="J46" s="24">
        <v>3953</v>
      </c>
      <c r="K46" s="24">
        <v>4087</v>
      </c>
      <c r="L46" s="200">
        <v>6927</v>
      </c>
    </row>
    <row r="47" spans="1:18">
      <c r="A47" s="17" t="s">
        <v>54</v>
      </c>
      <c r="C47" s="24">
        <v>228</v>
      </c>
      <c r="D47" s="24">
        <v>427</v>
      </c>
      <c r="E47" s="24">
        <v>197</v>
      </c>
      <c r="F47" s="24">
        <v>244</v>
      </c>
      <c r="G47" s="134">
        <v>212</v>
      </c>
      <c r="H47" s="134">
        <v>290</v>
      </c>
      <c r="I47" s="24">
        <v>609</v>
      </c>
      <c r="J47" s="24">
        <v>329</v>
      </c>
      <c r="K47" s="24">
        <v>454</v>
      </c>
      <c r="L47" s="102">
        <v>1064</v>
      </c>
    </row>
    <row r="48" spans="1:18" ht="10.5">
      <c r="A48" s="22" t="s">
        <v>55</v>
      </c>
      <c r="C48" s="23">
        <v>9102</v>
      </c>
      <c r="D48" s="23">
        <v>9441</v>
      </c>
      <c r="E48" s="23">
        <v>9312</v>
      </c>
      <c r="F48" s="23">
        <v>8980</v>
      </c>
      <c r="G48" s="135">
        <v>9892</v>
      </c>
      <c r="H48" s="135">
        <v>9668</v>
      </c>
      <c r="I48" s="180">
        <v>15753</v>
      </c>
      <c r="J48" s="180">
        <v>15176</v>
      </c>
      <c r="K48" s="180">
        <v>15957</v>
      </c>
      <c r="L48" s="103">
        <f>SUM(L41:L47)</f>
        <v>29136</v>
      </c>
    </row>
    <row r="49" spans="1:14">
      <c r="A49" s="28"/>
      <c r="C49" s="29"/>
      <c r="D49" s="29"/>
      <c r="E49" s="29"/>
      <c r="F49" s="29"/>
      <c r="G49" s="139"/>
      <c r="H49" s="139"/>
      <c r="I49" s="184"/>
      <c r="J49" s="184"/>
      <c r="K49" s="184"/>
      <c r="L49" s="107"/>
    </row>
    <row r="50" spans="1:14" ht="10.5">
      <c r="A50" s="30" t="s">
        <v>56</v>
      </c>
      <c r="C50" s="31">
        <v>16500</v>
      </c>
      <c r="D50" s="31">
        <v>17425</v>
      </c>
      <c r="E50" s="31">
        <v>17409</v>
      </c>
      <c r="F50" s="31">
        <v>16852</v>
      </c>
      <c r="G50" s="140">
        <v>17599</v>
      </c>
      <c r="H50" s="140">
        <v>15884</v>
      </c>
      <c r="I50" s="185">
        <v>26989</v>
      </c>
      <c r="J50" s="185">
        <v>23579</v>
      </c>
      <c r="K50" s="185">
        <v>24280</v>
      </c>
      <c r="L50" s="108">
        <f>+L48+L39</f>
        <v>48775</v>
      </c>
    </row>
    <row r="51" spans="1:14">
      <c r="A51" s="20"/>
      <c r="C51" s="21"/>
      <c r="D51" s="21"/>
      <c r="E51" s="21"/>
      <c r="F51" s="21"/>
      <c r="G51" s="134"/>
      <c r="H51" s="134"/>
      <c r="I51" s="24"/>
      <c r="J51" s="24"/>
      <c r="K51" s="24"/>
      <c r="L51" s="102"/>
    </row>
    <row r="52" spans="1:14" ht="11" thickBot="1">
      <c r="A52" s="25" t="s">
        <v>57</v>
      </c>
      <c r="C52" s="26">
        <v>23085</v>
      </c>
      <c r="D52" s="26">
        <v>22734</v>
      </c>
      <c r="E52" s="26">
        <v>22794</v>
      </c>
      <c r="F52" s="26">
        <v>23100</v>
      </c>
      <c r="G52" s="137">
        <v>23680</v>
      </c>
      <c r="H52" s="137">
        <v>27725</v>
      </c>
      <c r="I52" s="181">
        <v>40367</v>
      </c>
      <c r="J52" s="181">
        <v>38388</v>
      </c>
      <c r="K52" s="181">
        <v>38812</v>
      </c>
      <c r="L52" s="105">
        <f>+L50+L32</f>
        <v>99427</v>
      </c>
    </row>
    <row r="53" spans="1:14">
      <c r="G53" s="136"/>
      <c r="H53" s="136"/>
      <c r="I53" s="12"/>
      <c r="J53" s="12"/>
      <c r="K53" s="12"/>
      <c r="L53" s="104"/>
    </row>
    <row r="54" spans="1:14" ht="11" thickBot="1">
      <c r="A54" s="25" t="s">
        <v>77</v>
      </c>
      <c r="C54" s="181">
        <f>+C20-C18-C48+C43</f>
        <v>70</v>
      </c>
      <c r="D54" s="181">
        <f>+D20-D18-D48+D43</f>
        <v>1</v>
      </c>
      <c r="E54" s="181">
        <f>+E20-E18-E48+E43</f>
        <v>307</v>
      </c>
      <c r="F54" s="181">
        <f>+F20-F18-F48+F43</f>
        <v>561</v>
      </c>
      <c r="G54" s="181">
        <f>+G20-G18-G48+G43</f>
        <v>305.39999999999964</v>
      </c>
      <c r="H54" s="181">
        <f>+H20-H18-H48+H43-242</f>
        <v>22</v>
      </c>
      <c r="I54" s="181">
        <f>+I20-I18-I48+I43-I19-10</f>
        <v>1809</v>
      </c>
      <c r="J54" s="181">
        <v>1410</v>
      </c>
      <c r="K54" s="181">
        <v>1767</v>
      </c>
      <c r="L54" s="105">
        <f>-L46-L45-L44-L41+L20-L18-L19+558-4</f>
        <v>3719</v>
      </c>
      <c r="N54" s="2"/>
    </row>
    <row r="55" spans="1:14">
      <c r="L55" s="2"/>
    </row>
    <row r="56" spans="1:14">
      <c r="K56" s="2"/>
      <c r="L56" s="2"/>
    </row>
    <row r="58" spans="1:14">
      <c r="G58" s="2"/>
      <c r="H58" s="2"/>
      <c r="I58" s="2"/>
      <c r="J58" s="2"/>
      <c r="K58" s="2"/>
    </row>
  </sheetData>
  <pageMargins left="0.70866141732283472" right="0.70866141732283472" top="0.74803149606299213" bottom="0.74803149606299213" header="0.31496062992125984" footer="0.31496062992125984"/>
  <pageSetup paperSize="9" scale="84"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Nicolas Thomsen - DSV</cp:lastModifiedBy>
  <cp:lastPrinted>2019-02-06T18:35:21Z</cp:lastPrinted>
  <dcterms:created xsi:type="dcterms:W3CDTF">2005-03-18T09:33:10Z</dcterms:created>
  <dcterms:modified xsi:type="dcterms:W3CDTF">2019-11-01T14:51:15Z</dcterms:modified>
</cp:coreProperties>
</file>